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475" yWindow="-15" windowWidth="3555" windowHeight="5385" tabRatio="274" firstSheet="1" activeTab="1"/>
  </bookViews>
  <sheets>
    <sheet name="99_2_3A(75)" sheetId="5" r:id="rId1"/>
    <sheet name="99_2_3B(64)" sheetId="6" r:id="rId2"/>
  </sheets>
  <definedNames>
    <definedName name="_xlnm.Print_Area" localSheetId="0">'99_2_3A(75)'!$A$1:$V$77</definedName>
  </definedNames>
  <calcPr calcId="145621"/>
</workbook>
</file>

<file path=xl/calcChain.xml><?xml version="1.0" encoding="utf-8"?>
<calcChain xmlns="http://schemas.openxmlformats.org/spreadsheetml/2006/main">
  <c r="Z18" i="6" l="1"/>
  <c r="Z17" i="6"/>
  <c r="Z16" i="6"/>
  <c r="Z15" i="6"/>
  <c r="Z14" i="6"/>
  <c r="Z13" i="6"/>
  <c r="V4" i="6"/>
  <c r="V5" i="6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3" i="6"/>
  <c r="S58" i="6" l="1"/>
  <c r="S57" i="6"/>
  <c r="S56" i="6"/>
  <c r="R58" i="6"/>
  <c r="R57" i="6"/>
  <c r="R56" i="6"/>
  <c r="Q58" i="6"/>
  <c r="Q57" i="6"/>
  <c r="Q56" i="6"/>
  <c r="N58" i="6"/>
  <c r="N57" i="6"/>
  <c r="N56" i="6"/>
  <c r="K58" i="6"/>
  <c r="K57" i="6"/>
  <c r="K56" i="6"/>
  <c r="J58" i="6"/>
  <c r="J57" i="6"/>
  <c r="J56" i="6"/>
  <c r="G58" i="6"/>
  <c r="G57" i="6"/>
  <c r="G56" i="6"/>
  <c r="D58" i="6"/>
  <c r="D57" i="6"/>
  <c r="T55" i="6"/>
  <c r="T54" i="6"/>
  <c r="T52" i="6"/>
  <c r="T48" i="6"/>
  <c r="T46" i="6"/>
  <c r="T40" i="6"/>
  <c r="T27" i="6"/>
  <c r="T26" i="6"/>
  <c r="T21" i="6"/>
  <c r="T19" i="6"/>
  <c r="T16" i="6"/>
  <c r="T15" i="6"/>
  <c r="T13" i="6"/>
  <c r="T12" i="6"/>
  <c r="T8" i="6"/>
  <c r="V4" i="5"/>
  <c r="V5" i="5"/>
  <c r="V8" i="5"/>
  <c r="V13" i="5"/>
  <c r="V15" i="5"/>
  <c r="V16" i="5"/>
  <c r="V33" i="5"/>
  <c r="V36" i="5"/>
  <c r="V49" i="5"/>
  <c r="V53" i="5"/>
  <c r="V59" i="5"/>
  <c r="V63" i="5"/>
  <c r="V66" i="5"/>
  <c r="V67" i="5"/>
  <c r="V71" i="5"/>
  <c r="Q3" i="6"/>
  <c r="N3" i="6"/>
  <c r="J3" i="6"/>
  <c r="G3" i="6"/>
  <c r="D3" i="6"/>
  <c r="Q4" i="6"/>
  <c r="N4" i="6"/>
  <c r="J4" i="6"/>
  <c r="G4" i="6"/>
  <c r="T4" i="6" s="1"/>
  <c r="D4" i="6"/>
  <c r="Q5" i="6"/>
  <c r="N5" i="6"/>
  <c r="J5" i="6"/>
  <c r="G5" i="6"/>
  <c r="D5" i="6"/>
  <c r="Q6" i="6"/>
  <c r="N6" i="6"/>
  <c r="J6" i="6"/>
  <c r="G6" i="6"/>
  <c r="D6" i="6"/>
  <c r="Q7" i="6"/>
  <c r="N7" i="6"/>
  <c r="J7" i="6"/>
  <c r="G7" i="6"/>
  <c r="D7" i="6"/>
  <c r="Q8" i="6"/>
  <c r="N8" i="6"/>
  <c r="J8" i="6"/>
  <c r="G8" i="6"/>
  <c r="D8" i="6"/>
  <c r="Q9" i="6"/>
  <c r="N9" i="6"/>
  <c r="J9" i="6"/>
  <c r="G9" i="6"/>
  <c r="D9" i="6"/>
  <c r="Q10" i="6"/>
  <c r="N10" i="6"/>
  <c r="J10" i="6"/>
  <c r="G10" i="6"/>
  <c r="D10" i="6"/>
  <c r="Q11" i="6"/>
  <c r="N11" i="6"/>
  <c r="J11" i="6"/>
  <c r="G11" i="6"/>
  <c r="D11" i="6"/>
  <c r="Q12" i="6"/>
  <c r="N12" i="6"/>
  <c r="J12" i="6"/>
  <c r="G12" i="6"/>
  <c r="D12" i="6"/>
  <c r="Q13" i="6"/>
  <c r="N13" i="6"/>
  <c r="J13" i="6"/>
  <c r="G13" i="6"/>
  <c r="D13" i="6"/>
  <c r="Q14" i="6"/>
  <c r="N14" i="6"/>
  <c r="J14" i="6"/>
  <c r="G14" i="6"/>
  <c r="D14" i="6"/>
  <c r="Q15" i="6"/>
  <c r="N15" i="6"/>
  <c r="J15" i="6"/>
  <c r="G15" i="6"/>
  <c r="D15" i="6"/>
  <c r="Q16" i="6"/>
  <c r="N16" i="6"/>
  <c r="J16" i="6"/>
  <c r="G16" i="6"/>
  <c r="D16" i="6"/>
  <c r="Q17" i="6"/>
  <c r="N17" i="6"/>
  <c r="J17" i="6"/>
  <c r="G17" i="6"/>
  <c r="D17" i="6"/>
  <c r="Q18" i="6"/>
  <c r="N18" i="6"/>
  <c r="J18" i="6"/>
  <c r="G18" i="6"/>
  <c r="D18" i="6"/>
  <c r="Q19" i="6"/>
  <c r="N19" i="6"/>
  <c r="J19" i="6"/>
  <c r="G19" i="6"/>
  <c r="D19" i="6"/>
  <c r="Q20" i="6"/>
  <c r="N20" i="6"/>
  <c r="J20" i="6"/>
  <c r="G20" i="6"/>
  <c r="D20" i="6"/>
  <c r="Q21" i="6"/>
  <c r="N21" i="6"/>
  <c r="J21" i="6"/>
  <c r="G21" i="6"/>
  <c r="D21" i="6"/>
  <c r="Q22" i="6"/>
  <c r="N22" i="6"/>
  <c r="J22" i="6"/>
  <c r="G22" i="6"/>
  <c r="D22" i="6"/>
  <c r="Q23" i="6"/>
  <c r="N23" i="6"/>
  <c r="J23" i="6"/>
  <c r="G23" i="6"/>
  <c r="D23" i="6"/>
  <c r="Q24" i="6"/>
  <c r="N24" i="6"/>
  <c r="J24" i="6"/>
  <c r="G24" i="6"/>
  <c r="D24" i="6"/>
  <c r="Q25" i="6"/>
  <c r="N25" i="6"/>
  <c r="J25" i="6"/>
  <c r="G25" i="6"/>
  <c r="D25" i="6"/>
  <c r="Q26" i="6"/>
  <c r="N26" i="6"/>
  <c r="J26" i="6"/>
  <c r="G26" i="6"/>
  <c r="D26" i="6"/>
  <c r="Q27" i="6"/>
  <c r="N27" i="6"/>
  <c r="J27" i="6"/>
  <c r="G27" i="6"/>
  <c r="D27" i="6"/>
  <c r="Q28" i="6"/>
  <c r="N28" i="6"/>
  <c r="J28" i="6"/>
  <c r="G28" i="6"/>
  <c r="D28" i="6"/>
  <c r="Q29" i="6"/>
  <c r="N29" i="6"/>
  <c r="J29" i="6"/>
  <c r="G29" i="6"/>
  <c r="D29" i="6"/>
  <c r="Q30" i="6"/>
  <c r="N30" i="6"/>
  <c r="J30" i="6"/>
  <c r="G30" i="6"/>
  <c r="D30" i="6"/>
  <c r="Q31" i="6"/>
  <c r="N31" i="6"/>
  <c r="J31" i="6"/>
  <c r="G31" i="6"/>
  <c r="D31" i="6"/>
  <c r="Q32" i="6"/>
  <c r="N32" i="6"/>
  <c r="J32" i="6"/>
  <c r="G32" i="6"/>
  <c r="D32" i="6"/>
  <c r="Q33" i="6"/>
  <c r="N33" i="6"/>
  <c r="J33" i="6"/>
  <c r="G33" i="6"/>
  <c r="D33" i="6"/>
  <c r="Q34" i="6"/>
  <c r="N34" i="6"/>
  <c r="J34" i="6"/>
  <c r="G34" i="6"/>
  <c r="D34" i="6"/>
  <c r="Q35" i="6"/>
  <c r="N35" i="6"/>
  <c r="J35" i="6"/>
  <c r="G35" i="6"/>
  <c r="D35" i="6"/>
  <c r="Q36" i="6"/>
  <c r="N36" i="6"/>
  <c r="J36" i="6"/>
  <c r="G36" i="6"/>
  <c r="D36" i="6"/>
  <c r="Q37" i="6"/>
  <c r="N37" i="6"/>
  <c r="J37" i="6"/>
  <c r="G37" i="6"/>
  <c r="D37" i="6"/>
  <c r="Q38" i="6"/>
  <c r="N38" i="6"/>
  <c r="J38" i="6"/>
  <c r="G38" i="6"/>
  <c r="D38" i="6"/>
  <c r="Q39" i="6"/>
  <c r="N39" i="6"/>
  <c r="J39" i="6"/>
  <c r="G39" i="6"/>
  <c r="D39" i="6"/>
  <c r="Q40" i="6"/>
  <c r="N40" i="6"/>
  <c r="J40" i="6"/>
  <c r="G40" i="6"/>
  <c r="D40" i="6"/>
  <c r="Q41" i="6"/>
  <c r="N41" i="6"/>
  <c r="J41" i="6"/>
  <c r="G41" i="6"/>
  <c r="D41" i="6"/>
  <c r="Q42" i="6"/>
  <c r="N42" i="6"/>
  <c r="J42" i="6"/>
  <c r="G42" i="6"/>
  <c r="D42" i="6"/>
  <c r="Q43" i="6"/>
  <c r="N43" i="6"/>
  <c r="J43" i="6"/>
  <c r="G43" i="6"/>
  <c r="D43" i="6"/>
  <c r="Q44" i="6"/>
  <c r="N44" i="6"/>
  <c r="J44" i="6"/>
  <c r="G44" i="6"/>
  <c r="D44" i="6"/>
  <c r="Q45" i="6"/>
  <c r="N45" i="6"/>
  <c r="J45" i="6"/>
  <c r="G45" i="6"/>
  <c r="D45" i="6"/>
  <c r="Q46" i="6"/>
  <c r="N46" i="6"/>
  <c r="J46" i="6"/>
  <c r="G46" i="6"/>
  <c r="D46" i="6"/>
  <c r="Q47" i="6"/>
  <c r="N47" i="6"/>
  <c r="J47" i="6"/>
  <c r="G47" i="6"/>
  <c r="D47" i="6"/>
  <c r="Q48" i="6"/>
  <c r="N48" i="6"/>
  <c r="J48" i="6"/>
  <c r="G48" i="6"/>
  <c r="D48" i="6"/>
  <c r="Q49" i="6"/>
  <c r="N49" i="6"/>
  <c r="J49" i="6"/>
  <c r="G49" i="6"/>
  <c r="D49" i="6"/>
  <c r="Q50" i="6"/>
  <c r="N50" i="6"/>
  <c r="J50" i="6"/>
  <c r="G50" i="6"/>
  <c r="D50" i="6"/>
  <c r="Q51" i="6"/>
  <c r="N51" i="6"/>
  <c r="J51" i="6"/>
  <c r="G51" i="6"/>
  <c r="D51" i="6"/>
  <c r="Q52" i="6"/>
  <c r="N52" i="6"/>
  <c r="J52" i="6"/>
  <c r="G52" i="6"/>
  <c r="D52" i="6"/>
  <c r="Q53" i="6"/>
  <c r="N53" i="6"/>
  <c r="J53" i="6"/>
  <c r="G53" i="6"/>
  <c r="D53" i="6"/>
  <c r="Q54" i="6"/>
  <c r="N54" i="6"/>
  <c r="J54" i="6"/>
  <c r="G54" i="6"/>
  <c r="D54" i="6"/>
  <c r="Q55" i="6"/>
  <c r="N55" i="6"/>
  <c r="J55" i="6"/>
  <c r="G55" i="6"/>
  <c r="D55" i="6"/>
  <c r="S41" i="6" l="1"/>
  <c r="T41" i="6" s="1"/>
  <c r="S37" i="6"/>
  <c r="T37" i="6" s="1"/>
  <c r="S30" i="6"/>
  <c r="T30" i="6" s="1"/>
  <c r="S22" i="6"/>
  <c r="T22" i="6" s="1"/>
  <c r="S11" i="6"/>
  <c r="T11" i="6" s="1"/>
  <c r="S6" i="6"/>
  <c r="T6" i="6" s="1"/>
  <c r="D56" i="6"/>
  <c r="S44" i="6"/>
  <c r="T44" i="6" s="1"/>
  <c r="S33" i="6"/>
  <c r="T33" i="6" s="1"/>
  <c r="S50" i="6"/>
  <c r="T50" i="6" s="1"/>
  <c r="S43" i="6"/>
  <c r="T43" i="6" s="1"/>
  <c r="S39" i="6"/>
  <c r="T39" i="6" s="1"/>
  <c r="S35" i="6"/>
  <c r="T35" i="6" s="1"/>
  <c r="S28" i="6"/>
  <c r="T28" i="6" s="1"/>
  <c r="S24" i="6"/>
  <c r="T24" i="6" s="1"/>
  <c r="S17" i="6"/>
  <c r="T17" i="6" s="1"/>
  <c r="S9" i="6"/>
  <c r="T9" i="6" s="1"/>
  <c r="S53" i="6"/>
  <c r="S51" i="6"/>
  <c r="T51" i="6" s="1"/>
  <c r="S49" i="6"/>
  <c r="T49" i="6" s="1"/>
  <c r="S47" i="6"/>
  <c r="T47" i="6" s="1"/>
  <c r="T42" i="6"/>
  <c r="T38" i="6"/>
  <c r="S36" i="6"/>
  <c r="T36" i="6" s="1"/>
  <c r="S34" i="6"/>
  <c r="T34" i="6" s="1"/>
  <c r="T32" i="6"/>
  <c r="S31" i="6"/>
  <c r="T31" i="6" s="1"/>
  <c r="S29" i="6"/>
  <c r="T29" i="6" s="1"/>
  <c r="S25" i="6"/>
  <c r="T25" i="6" s="1"/>
  <c r="S23" i="6"/>
  <c r="T23" i="6" s="1"/>
  <c r="S20" i="6"/>
  <c r="T20" i="6" s="1"/>
  <c r="T18" i="6"/>
  <c r="T14" i="6"/>
  <c r="S10" i="6"/>
  <c r="T10" i="6" s="1"/>
  <c r="S7" i="6"/>
  <c r="T7" i="6" s="1"/>
  <c r="S5" i="6"/>
  <c r="T5" i="6" s="1"/>
  <c r="S3" i="6"/>
  <c r="T3" i="6" s="1"/>
  <c r="S45" i="6"/>
  <c r="T45" i="6" s="1"/>
  <c r="S70" i="5"/>
  <c r="S71" i="5"/>
  <c r="S72" i="5"/>
  <c r="S73" i="5"/>
  <c r="S74" i="5"/>
  <c r="S75" i="5"/>
  <c r="S76" i="5"/>
  <c r="S77" i="5"/>
  <c r="P70" i="5"/>
  <c r="P71" i="5"/>
  <c r="P72" i="5"/>
  <c r="P73" i="5"/>
  <c r="P74" i="5"/>
  <c r="P75" i="5"/>
  <c r="P76" i="5"/>
  <c r="P77" i="5"/>
  <c r="L70" i="5"/>
  <c r="L71" i="5"/>
  <c r="L72" i="5"/>
  <c r="L73" i="5"/>
  <c r="L74" i="5"/>
  <c r="L75" i="5"/>
  <c r="L76" i="5"/>
  <c r="L77" i="5"/>
  <c r="I69" i="5"/>
  <c r="I70" i="5"/>
  <c r="I71" i="5"/>
  <c r="I72" i="5"/>
  <c r="I73" i="5"/>
  <c r="I74" i="5"/>
  <c r="I75" i="5"/>
  <c r="I76" i="5"/>
  <c r="I77" i="5"/>
  <c r="F70" i="5"/>
  <c r="F71" i="5"/>
  <c r="F72" i="5"/>
  <c r="U72" i="5" s="1"/>
  <c r="V72" i="5" s="1"/>
  <c r="F73" i="5"/>
  <c r="U73" i="5" s="1"/>
  <c r="V73" i="5" s="1"/>
  <c r="F74" i="5"/>
  <c r="F75" i="5"/>
  <c r="F76" i="5"/>
  <c r="V76" i="5" s="1"/>
  <c r="F77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S4" i="5"/>
  <c r="S3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5" i="5"/>
  <c r="P4" i="5"/>
  <c r="P3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3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V34" i="5" s="1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U41" i="5" s="1"/>
  <c r="V41" i="5" s="1"/>
  <c r="F40" i="5"/>
  <c r="F39" i="5"/>
  <c r="F38" i="5"/>
  <c r="F37" i="5"/>
  <c r="U37" i="5" s="1"/>
  <c r="V37" i="5" s="1"/>
  <c r="F36" i="5"/>
  <c r="F35" i="5"/>
  <c r="U35" i="5" s="1"/>
  <c r="V35" i="5" s="1"/>
  <c r="F34" i="5"/>
  <c r="F33" i="5"/>
  <c r="F32" i="5"/>
  <c r="F31" i="5"/>
  <c r="F30" i="5"/>
  <c r="F29" i="5"/>
  <c r="F28" i="5"/>
  <c r="F27" i="5"/>
  <c r="F26" i="5"/>
  <c r="F25" i="5"/>
  <c r="U25" i="5" s="1"/>
  <c r="V25" i="5" s="1"/>
  <c r="F24" i="5"/>
  <c r="F23" i="5"/>
  <c r="F22" i="5"/>
  <c r="F21" i="5"/>
  <c r="F20" i="5"/>
  <c r="F19" i="5"/>
  <c r="F18" i="5"/>
  <c r="F17" i="5"/>
  <c r="U17" i="5" s="1"/>
  <c r="V17" i="5" s="1"/>
  <c r="F16" i="5"/>
  <c r="F15" i="5"/>
  <c r="F14" i="5"/>
  <c r="F13" i="5"/>
  <c r="F12" i="5"/>
  <c r="F11" i="5"/>
  <c r="U11" i="5" s="1"/>
  <c r="V11" i="5" s="1"/>
  <c r="F10" i="5"/>
  <c r="F9" i="5"/>
  <c r="F8" i="5"/>
  <c r="F7" i="5"/>
  <c r="F6" i="5"/>
  <c r="F5" i="5"/>
  <c r="F4" i="5"/>
  <c r="F3" i="5"/>
  <c r="U3" i="5" s="1"/>
  <c r="V3" i="5" s="1"/>
  <c r="U7" i="5"/>
  <c r="V7" i="5" s="1"/>
  <c r="U9" i="5"/>
  <c r="V9" i="5" s="1"/>
  <c r="U19" i="5"/>
  <c r="V19" i="5" s="1"/>
  <c r="V23" i="5"/>
  <c r="U27" i="5"/>
  <c r="V27" i="5" s="1"/>
  <c r="U29" i="5"/>
  <c r="V29" i="5" s="1"/>
  <c r="U31" i="5"/>
  <c r="V31" i="5" s="1"/>
  <c r="U43" i="5"/>
  <c r="V43" i="5" s="1"/>
  <c r="U45" i="5"/>
  <c r="V45" i="5" s="1"/>
  <c r="V47" i="5"/>
  <c r="U51" i="5"/>
  <c r="V51" i="5" s="1"/>
  <c r="U57" i="5"/>
  <c r="V57" i="5" s="1"/>
  <c r="U61" i="5"/>
  <c r="V61" i="5" s="1"/>
  <c r="U65" i="5"/>
  <c r="V65" i="5" s="1"/>
  <c r="U75" i="5"/>
  <c r="V75" i="5" s="1"/>
  <c r="U55" i="5" l="1"/>
  <c r="V55" i="5" s="1"/>
  <c r="U6" i="5"/>
  <c r="V6" i="5" s="1"/>
  <c r="U10" i="5"/>
  <c r="V10" i="5" s="1"/>
  <c r="U42" i="5"/>
  <c r="V42" i="5" s="1"/>
  <c r="U46" i="5"/>
  <c r="V46" i="5" s="1"/>
  <c r="U50" i="5"/>
  <c r="V50" i="5" s="1"/>
  <c r="U39" i="5"/>
  <c r="V39" i="5" s="1"/>
  <c r="U12" i="5"/>
  <c r="V12" i="5" s="1"/>
  <c r="T53" i="6"/>
  <c r="U20" i="5"/>
  <c r="V20" i="5" s="1"/>
  <c r="U74" i="5"/>
  <c r="V74" i="5" s="1"/>
  <c r="U69" i="5"/>
  <c r="V69" i="5" s="1"/>
  <c r="U21" i="5"/>
  <c r="V21" i="5" s="1"/>
  <c r="V32" i="5"/>
  <c r="U24" i="5"/>
  <c r="V24" i="5" s="1"/>
  <c r="U52" i="5"/>
  <c r="V52" i="5" s="1"/>
  <c r="U54" i="5"/>
  <c r="V54" i="5" s="1"/>
  <c r="U62" i="5"/>
  <c r="V62" i="5" s="1"/>
  <c r="U22" i="5"/>
  <c r="V22" i="5" s="1"/>
  <c r="U14" i="5"/>
  <c r="V14" i="5" s="1"/>
  <c r="U58" i="5"/>
  <c r="V58" i="5" s="1"/>
  <c r="U64" i="5"/>
  <c r="V64" i="5" s="1"/>
  <c r="U18" i="5"/>
  <c r="V18" i="5" s="1"/>
  <c r="U40" i="5"/>
  <c r="V40" i="5" s="1"/>
  <c r="U26" i="5"/>
  <c r="V26" i="5" s="1"/>
  <c r="U44" i="5"/>
  <c r="V44" i="5" s="1"/>
  <c r="V56" i="5"/>
  <c r="U48" i="5"/>
  <c r="V48" i="5" s="1"/>
  <c r="U28" i="5"/>
  <c r="V28" i="5" s="1"/>
  <c r="U60" i="5"/>
  <c r="V60" i="5" s="1"/>
  <c r="U38" i="5"/>
  <c r="V38" i="5" s="1"/>
  <c r="U30" i="5"/>
  <c r="V30" i="5" s="1"/>
  <c r="U77" i="5"/>
  <c r="V77" i="5" s="1"/>
  <c r="U68" i="5"/>
  <c r="V68" i="5" s="1"/>
  <c r="V70" i="5"/>
</calcChain>
</file>

<file path=xl/sharedStrings.xml><?xml version="1.0" encoding="utf-8"?>
<sst xmlns="http://schemas.openxmlformats.org/spreadsheetml/2006/main" count="340" uniqueCount="238">
  <si>
    <t>學號</t>
  </si>
  <si>
    <t>作業1</t>
    <phoneticPr fontId="1" type="noConversion"/>
  </si>
  <si>
    <t>遲交</t>
    <phoneticPr fontId="1" type="noConversion"/>
  </si>
  <si>
    <t>期中考</t>
    <phoneticPr fontId="1" type="noConversion"/>
  </si>
  <si>
    <t>期末考</t>
    <phoneticPr fontId="1" type="noConversion"/>
  </si>
  <si>
    <t>總成績</t>
    <phoneticPr fontId="1" type="noConversion"/>
  </si>
  <si>
    <t>簽名</t>
    <phoneticPr fontId="1" type="noConversion"/>
  </si>
  <si>
    <t>作業2</t>
    <phoneticPr fontId="1" type="noConversion"/>
  </si>
  <si>
    <t>作業3</t>
    <phoneticPr fontId="1" type="noConversion"/>
  </si>
  <si>
    <t>作業4</t>
    <phoneticPr fontId="1" type="noConversion"/>
  </si>
  <si>
    <t>姓名</t>
    <phoneticPr fontId="1" type="noConversion"/>
  </si>
  <si>
    <t>96441011</t>
  </si>
  <si>
    <t>吳錦煌</t>
  </si>
  <si>
    <t>96441031</t>
  </si>
  <si>
    <t>江泓霖</t>
  </si>
  <si>
    <t>96441054</t>
  </si>
  <si>
    <t>蘇崇賓</t>
  </si>
  <si>
    <t>96441055</t>
  </si>
  <si>
    <t>96441063</t>
  </si>
  <si>
    <t>廖學駿</t>
  </si>
  <si>
    <t>97441121</t>
  </si>
  <si>
    <t>何丞淵</t>
  </si>
  <si>
    <t>97441122</t>
  </si>
  <si>
    <t>97441133</t>
  </si>
  <si>
    <t>李宗穎</t>
  </si>
  <si>
    <t>97441155</t>
  </si>
  <si>
    <t>陳皓宇</t>
  </si>
  <si>
    <t>98064152</t>
  </si>
  <si>
    <t>曹家勇</t>
  </si>
  <si>
    <t>98064156</t>
  </si>
  <si>
    <t>王崇庭</t>
  </si>
  <si>
    <t>年級</t>
  </si>
  <si>
    <t>週二 (二)789 I526(75人)</t>
    <phoneticPr fontId="1" type="noConversion"/>
  </si>
  <si>
    <t>95441124</t>
  </si>
  <si>
    <t>96441023</t>
  </si>
  <si>
    <t>96441096</t>
  </si>
  <si>
    <t>97441018</t>
  </si>
  <si>
    <t>97441019</t>
  </si>
  <si>
    <t>97441022</t>
  </si>
  <si>
    <t>97441023</t>
  </si>
  <si>
    <t>97441024</t>
  </si>
  <si>
    <t>97441025</t>
  </si>
  <si>
    <t>97441026</t>
  </si>
  <si>
    <t>97441027</t>
  </si>
  <si>
    <t>97441029</t>
  </si>
  <si>
    <t>97441030</t>
  </si>
  <si>
    <t>97441031</t>
  </si>
  <si>
    <t>97441032</t>
  </si>
  <si>
    <t>97441038</t>
  </si>
  <si>
    <t>97441039</t>
  </si>
  <si>
    <t>97441041</t>
  </si>
  <si>
    <t>97441042</t>
  </si>
  <si>
    <t>97441060</t>
  </si>
  <si>
    <t>97441082</t>
  </si>
  <si>
    <t>97441083</t>
  </si>
  <si>
    <t>97441085</t>
  </si>
  <si>
    <t>97441087</t>
  </si>
  <si>
    <t>97441088</t>
  </si>
  <si>
    <t>97441090</t>
  </si>
  <si>
    <t>97441091</t>
  </si>
  <si>
    <t>97441092</t>
  </si>
  <si>
    <t>97441093</t>
  </si>
  <si>
    <t>97441094</t>
  </si>
  <si>
    <t>97441096</t>
  </si>
  <si>
    <t>97441097</t>
  </si>
  <si>
    <t>97441098</t>
  </si>
  <si>
    <t>97441109</t>
  </si>
  <si>
    <t>97441110</t>
  </si>
  <si>
    <t>97441111</t>
  </si>
  <si>
    <t>97441112</t>
  </si>
  <si>
    <t>97441113</t>
  </si>
  <si>
    <t>97441114</t>
  </si>
  <si>
    <t>97441115</t>
  </si>
  <si>
    <t>97441116</t>
  </si>
  <si>
    <t>97441117</t>
  </si>
  <si>
    <t>97441118</t>
  </si>
  <si>
    <t>97441119</t>
  </si>
  <si>
    <t>97441120</t>
  </si>
  <si>
    <t>97441161</t>
  </si>
  <si>
    <t>98049036</t>
  </si>
  <si>
    <t>98064057</t>
  </si>
  <si>
    <t>98064059</t>
  </si>
  <si>
    <t>98064060</t>
  </si>
  <si>
    <t>98064066</t>
  </si>
  <si>
    <t>4</t>
  </si>
  <si>
    <t>3</t>
  </si>
  <si>
    <t>週一 (一)456 I526(64人)</t>
    <phoneticPr fontId="1" type="noConversion"/>
  </si>
  <si>
    <t>94441117</t>
  </si>
  <si>
    <t>曾柏祥</t>
  </si>
  <si>
    <t>95441064</t>
  </si>
  <si>
    <t>林衢良</t>
  </si>
  <si>
    <t>96441018</t>
  </si>
  <si>
    <t>田孝祖</t>
  </si>
  <si>
    <t>96441077</t>
  </si>
  <si>
    <t>艾凱群</t>
  </si>
  <si>
    <t>96441108</t>
  </si>
  <si>
    <t>蔡松賢</t>
  </si>
  <si>
    <t>96441109</t>
  </si>
  <si>
    <t>郭峰成</t>
  </si>
  <si>
    <t>96441110</t>
  </si>
  <si>
    <t>林長鋕</t>
  </si>
  <si>
    <t>96441112</t>
  </si>
  <si>
    <t>康芳鈞</t>
  </si>
  <si>
    <t>96441144</t>
  </si>
  <si>
    <t>陳皓威</t>
  </si>
  <si>
    <t>97441001</t>
  </si>
  <si>
    <t>覃照幃</t>
  </si>
  <si>
    <t>97441003</t>
  </si>
  <si>
    <t>林品誠</t>
  </si>
  <si>
    <t>97441004</t>
  </si>
  <si>
    <t>陳韋舟</t>
  </si>
  <si>
    <t>97441005</t>
  </si>
  <si>
    <t>黃俊博</t>
  </si>
  <si>
    <t>97441007</t>
  </si>
  <si>
    <t>安又祺</t>
  </si>
  <si>
    <t>97441008</t>
  </si>
  <si>
    <t>蘇家慶</t>
  </si>
  <si>
    <t>97441010</t>
  </si>
  <si>
    <t>曾晨葳</t>
  </si>
  <si>
    <t>97441012</t>
  </si>
  <si>
    <t>陳柏勳</t>
  </si>
  <si>
    <t>97441013</t>
  </si>
  <si>
    <t>蔡承廷</t>
  </si>
  <si>
    <t>97441014</t>
  </si>
  <si>
    <t>林家銘</t>
  </si>
  <si>
    <t>97441015</t>
  </si>
  <si>
    <t>陳聖佳</t>
  </si>
  <si>
    <t>97441017</t>
  </si>
  <si>
    <t>卓家宇</t>
  </si>
  <si>
    <t>97441034</t>
  </si>
  <si>
    <t>張軒鳴</t>
  </si>
  <si>
    <t>97441035</t>
  </si>
  <si>
    <t>吳志榮</t>
  </si>
  <si>
    <t>97441040</t>
  </si>
  <si>
    <t>童元佑</t>
  </si>
  <si>
    <t>97441043</t>
  </si>
  <si>
    <t>林璟頤</t>
  </si>
  <si>
    <t>97441044</t>
  </si>
  <si>
    <t>張博堯</t>
  </si>
  <si>
    <t>97441048</t>
  </si>
  <si>
    <t>曾文均</t>
  </si>
  <si>
    <t>97441049</t>
  </si>
  <si>
    <t>盧奕勳</t>
  </si>
  <si>
    <t>97441050</t>
  </si>
  <si>
    <t>陳彥棠</t>
  </si>
  <si>
    <t>97441051</t>
  </si>
  <si>
    <t>劉品賢</t>
  </si>
  <si>
    <t>97441054</t>
  </si>
  <si>
    <t>羅民坊</t>
  </si>
  <si>
    <t>97441055</t>
  </si>
  <si>
    <t>葉育旼</t>
  </si>
  <si>
    <t>97441056</t>
  </si>
  <si>
    <t>蔣濰曳</t>
  </si>
  <si>
    <t>97441057</t>
  </si>
  <si>
    <t>林建成</t>
  </si>
  <si>
    <t>97441059</t>
  </si>
  <si>
    <t>林澤民</t>
  </si>
  <si>
    <t>97441061</t>
  </si>
  <si>
    <t>陳信華</t>
  </si>
  <si>
    <t>97441062</t>
  </si>
  <si>
    <t>李建含</t>
  </si>
  <si>
    <t>97441064</t>
  </si>
  <si>
    <t>徐安利</t>
  </si>
  <si>
    <t>97441066</t>
  </si>
  <si>
    <t>簡廷達</t>
  </si>
  <si>
    <t>97441067</t>
  </si>
  <si>
    <t>張嘉峰</t>
  </si>
  <si>
    <t>97441069</t>
  </si>
  <si>
    <t>彭立儀</t>
  </si>
  <si>
    <t>97441072</t>
  </si>
  <si>
    <t>王昱程</t>
  </si>
  <si>
    <t>97441073</t>
  </si>
  <si>
    <t>黃立翔</t>
  </si>
  <si>
    <t>97441075</t>
  </si>
  <si>
    <t>余勇進</t>
  </si>
  <si>
    <t>97441076</t>
  </si>
  <si>
    <t>鄭安凱</t>
  </si>
  <si>
    <t>97441079</t>
  </si>
  <si>
    <t>謝青蒝</t>
  </si>
  <si>
    <t>97441080</t>
  </si>
  <si>
    <t>陳永凱</t>
  </si>
  <si>
    <t>97441081</t>
  </si>
  <si>
    <t>李宜卿</t>
  </si>
  <si>
    <t>97441146</t>
  </si>
  <si>
    <t>蔣中凱</t>
  </si>
  <si>
    <t>97441158</t>
  </si>
  <si>
    <t>高佳佑</t>
  </si>
  <si>
    <t>98064045</t>
  </si>
  <si>
    <t>林均豪</t>
  </si>
  <si>
    <t>98064046</t>
  </si>
  <si>
    <t>劉兆晏</t>
  </si>
  <si>
    <t>98064049</t>
  </si>
  <si>
    <t>施佳諭</t>
  </si>
  <si>
    <t>98064050</t>
  </si>
  <si>
    <t>蔡坤佑</t>
  </si>
  <si>
    <t>98064051</t>
  </si>
  <si>
    <t>楊澤岳</t>
  </si>
  <si>
    <t>98064052</t>
  </si>
  <si>
    <t>白肯穎</t>
  </si>
  <si>
    <t>98064054</t>
  </si>
  <si>
    <t>林昇瑜</t>
  </si>
  <si>
    <t>98064062</t>
  </si>
  <si>
    <t>黃瀚生</t>
  </si>
  <si>
    <t>98064153</t>
  </si>
  <si>
    <t>王逢仁</t>
  </si>
  <si>
    <t>98064154</t>
  </si>
  <si>
    <t>張藝瀚</t>
  </si>
  <si>
    <t>98064157</t>
  </si>
  <si>
    <t>賴楷元</t>
  </si>
  <si>
    <t>98064159</t>
  </si>
  <si>
    <t>彭柏棣</t>
  </si>
  <si>
    <t>98064160</t>
  </si>
  <si>
    <t>李挺嘉</t>
  </si>
  <si>
    <t>98064161</t>
  </si>
  <si>
    <t>邱千寧</t>
  </si>
  <si>
    <t>98076046</t>
  </si>
  <si>
    <t>黃中雋</t>
  </si>
  <si>
    <t>99064012</t>
  </si>
  <si>
    <t>彭建強</t>
  </si>
  <si>
    <t>作業5</t>
    <phoneticPr fontId="1" type="noConversion"/>
  </si>
  <si>
    <t>名次</t>
    <phoneticPr fontId="1" type="noConversion"/>
  </si>
  <si>
    <t>Average</t>
    <phoneticPr fontId="1" type="noConversion"/>
  </si>
  <si>
    <t>Max</t>
    <phoneticPr fontId="1" type="noConversion"/>
  </si>
  <si>
    <t>Min</t>
    <phoneticPr fontId="1" type="noConversion"/>
  </si>
  <si>
    <t>A</t>
    <phoneticPr fontId="1" type="noConversion"/>
  </si>
  <si>
    <t>A+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</si>
  <si>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</si>
  <si>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</si>
  <si>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</si>
  <si>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E</t>
    <phoneticPr fontId="1" type="noConversion"/>
  </si>
  <si>
    <t>等級</t>
    <phoneticPr fontId="1" type="noConversion"/>
  </si>
  <si>
    <t>0~39</t>
    <phoneticPr fontId="1" type="noConversion"/>
  </si>
  <si>
    <t>40~59</t>
    <phoneticPr fontId="1" type="noConversion"/>
  </si>
  <si>
    <t>60~79</t>
    <phoneticPr fontId="1" type="noConversion"/>
  </si>
  <si>
    <t>80~89</t>
    <phoneticPr fontId="1" type="noConversion"/>
  </si>
  <si>
    <t>90~100</t>
    <phoneticPr fontId="1" type="noConversion"/>
  </si>
  <si>
    <t>人數</t>
    <phoneticPr fontId="1" type="noConversion"/>
  </si>
  <si>
    <t>百分比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</si>
</sst>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;_㠀"/>
    <numFmt numFmtId="177" formatCode="0_);[Red]\(0\)"/>
    <numFmt numFmtId="178" formatCode="0.0_ "/>
    <numFmt numFmtId="179" formatCode="0.0;_㠀"/>
  </numFmts>
  <fonts count="2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0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11"/>
      <color indexed="9"/>
      <name val="新細明體"/>
      <family val="1"/>
      <charset val="136"/>
    </font>
    <font>
      <sz val="11"/>
      <color indexed="20"/>
      <name val="新細明體"/>
      <family val="1"/>
      <charset val="136"/>
    </font>
    <font>
      <b/>
      <sz val="11"/>
      <color indexed="5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i/>
      <sz val="11"/>
      <color indexed="23"/>
      <name val="新細明體"/>
      <family val="1"/>
      <charset val="136"/>
    </font>
    <font>
      <sz val="11"/>
      <color indexed="17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1"/>
      <color indexed="62"/>
      <name val="新細明體"/>
      <family val="1"/>
      <charset val="136"/>
    </font>
    <font>
      <sz val="11"/>
      <color indexed="52"/>
      <name val="新細明體"/>
      <family val="1"/>
      <charset val="136"/>
    </font>
    <font>
      <sz val="11"/>
      <color indexed="60"/>
      <name val="新細明體"/>
      <family val="1"/>
      <charset val="136"/>
    </font>
    <font>
      <b/>
      <sz val="11"/>
      <color indexed="6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sz val="11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name val="新細明體"/>
      <family val="1"/>
      <charset val="136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1" borderId="4" applyNumberFormat="0" applyAlignment="0" applyProtection="0">
      <alignment vertical="center"/>
    </xf>
    <xf numFmtId="0" fontId="9" fillId="22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8" borderId="4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4" fillId="24" borderId="10" applyNumberFormat="0" applyFont="0" applyAlignment="0" applyProtection="0">
      <alignment vertical="center"/>
    </xf>
    <xf numFmtId="0" fontId="18" fillId="21" borderId="1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2" fillId="0" borderId="1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76" fontId="23" fillId="0" borderId="15" xfId="0" applyNumberFormat="1" applyFont="1" applyBorder="1" applyAlignment="1">
      <alignment horizontal="center" vertical="center"/>
    </xf>
    <xf numFmtId="0" fontId="22" fillId="0" borderId="0" xfId="0" applyFont="1" applyFill="1">
      <alignment vertical="center"/>
    </xf>
    <xf numFmtId="9" fontId="22" fillId="0" borderId="0" xfId="0" applyNumberFormat="1" applyFont="1" applyFill="1">
      <alignment vertical="center"/>
    </xf>
    <xf numFmtId="9" fontId="22" fillId="0" borderId="0" xfId="0" applyNumberFormat="1" applyFont="1" applyFill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177" fontId="22" fillId="0" borderId="1" xfId="0" applyNumberFormat="1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2" fillId="0" borderId="1" xfId="0" applyFont="1" applyFill="1" applyBorder="1">
      <alignment vertical="center"/>
    </xf>
    <xf numFmtId="177" fontId="22" fillId="0" borderId="1" xfId="0" applyNumberFormat="1" applyFont="1" applyBorder="1" applyAlignment="1">
      <alignment horizontal="center" vertical="center" wrapText="1"/>
    </xf>
    <xf numFmtId="177" fontId="22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178" fontId="22" fillId="0" borderId="0" xfId="0" applyNumberFormat="1" applyFont="1" applyFill="1">
      <alignment vertical="center"/>
    </xf>
    <xf numFmtId="179" fontId="22" fillId="0" borderId="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>
      <alignment vertical="center"/>
    </xf>
    <xf numFmtId="0" fontId="22" fillId="0" borderId="1" xfId="0" applyFont="1" applyBorder="1" applyAlignment="1">
      <alignment horizontal="center" vertical="center"/>
    </xf>
    <xf numFmtId="1" fontId="22" fillId="0" borderId="0" xfId="0" applyNumberFormat="1" applyFont="1" applyFill="1">
      <alignment vertical="center"/>
    </xf>
    <xf numFmtId="1" fontId="22" fillId="0" borderId="1" xfId="0" applyNumberFormat="1" applyFont="1" applyFill="1" applyBorder="1" applyAlignment="1">
      <alignment horizontal="right" vertical="center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7"/>
  <sheetViews>
    <sheetView topLeftCell="A46" workbookViewId="0">
      <pane xSplit="14595" topLeftCell="F1"/>
      <selection activeCell="U24" sqref="U24"/>
      <selection pane="topRight" activeCell="F46" sqref="F46"/>
    </sheetView>
  </sheetViews>
  <sheetFormatPr defaultRowHeight="14.25"/>
  <cols>
    <col min="1" max="1" width="7.5" style="12" bestFit="1" customWidth="1"/>
    <col min="2" max="2" width="6.375" style="12" bestFit="1" customWidth="1"/>
    <col min="3" max="3" width="3.25" style="12" bestFit="1" customWidth="1"/>
    <col min="4" max="4" width="5.875" style="9" bestFit="1" customWidth="1"/>
    <col min="5" max="5" width="5" style="12" bestFit="1" customWidth="1"/>
    <col min="6" max="6" width="5.875" style="12" bestFit="1" customWidth="1"/>
    <col min="7" max="7" width="5.875" style="9" bestFit="1" customWidth="1"/>
    <col min="8" max="8" width="5" style="12" bestFit="1" customWidth="1"/>
    <col min="9" max="10" width="5.875" style="12" bestFit="1" customWidth="1"/>
    <col min="11" max="11" width="5" style="12" bestFit="1" customWidth="1"/>
    <col min="12" max="12" width="5" style="12" customWidth="1"/>
    <col min="13" max="13" width="5" style="9" bestFit="1" customWidth="1"/>
    <col min="14" max="14" width="5.875" style="12" customWidth="1"/>
    <col min="15" max="15" width="5" style="12" bestFit="1" customWidth="1"/>
    <col min="16" max="16" width="5.875" style="12" customWidth="1"/>
    <col min="17" max="17" width="5.875" style="9" bestFit="1" customWidth="1"/>
    <col min="18" max="19" width="5" style="12" bestFit="1" customWidth="1"/>
    <col min="20" max="20" width="6.5" style="9" customWidth="1"/>
    <col min="21" max="21" width="6.75" style="12" bestFit="1" customWidth="1"/>
    <col min="22" max="22" width="7.75" style="12" customWidth="1"/>
    <col min="23" max="16384" width="9" style="12"/>
  </cols>
  <sheetData>
    <row r="1" spans="1:22">
      <c r="A1" s="28" t="s">
        <v>32</v>
      </c>
      <c r="B1" s="28"/>
      <c r="C1" s="28"/>
      <c r="F1" s="13">
        <v>0.1</v>
      </c>
      <c r="I1" s="13">
        <v>0.1</v>
      </c>
      <c r="L1" s="13">
        <v>0.1</v>
      </c>
      <c r="M1" s="14">
        <v>0.25</v>
      </c>
      <c r="P1" s="13">
        <v>0.1</v>
      </c>
      <c r="Q1" s="12"/>
      <c r="S1" s="13">
        <v>0.1</v>
      </c>
      <c r="T1" s="14">
        <v>0.4</v>
      </c>
    </row>
    <row r="2" spans="1:22" ht="28.5">
      <c r="A2" s="3" t="s">
        <v>0</v>
      </c>
      <c r="B2" s="3" t="s">
        <v>10</v>
      </c>
      <c r="C2" s="3" t="s">
        <v>31</v>
      </c>
      <c r="D2" s="4" t="s">
        <v>1</v>
      </c>
      <c r="E2" s="4" t="s">
        <v>2</v>
      </c>
      <c r="F2" s="4" t="s">
        <v>1</v>
      </c>
      <c r="G2" s="4" t="s">
        <v>7</v>
      </c>
      <c r="H2" s="4" t="s">
        <v>2</v>
      </c>
      <c r="I2" s="4" t="s">
        <v>7</v>
      </c>
      <c r="J2" s="4" t="s">
        <v>7</v>
      </c>
      <c r="K2" s="4" t="s">
        <v>2</v>
      </c>
      <c r="L2" s="4" t="s">
        <v>8</v>
      </c>
      <c r="M2" s="4" t="s">
        <v>3</v>
      </c>
      <c r="N2" s="4" t="s">
        <v>9</v>
      </c>
      <c r="O2" s="4" t="s">
        <v>2</v>
      </c>
      <c r="P2" s="4" t="s">
        <v>9</v>
      </c>
      <c r="Q2" s="4" t="s">
        <v>219</v>
      </c>
      <c r="R2" s="4" t="s">
        <v>2</v>
      </c>
      <c r="S2" s="4" t="s">
        <v>219</v>
      </c>
      <c r="T2" s="4" t="s">
        <v>4</v>
      </c>
      <c r="U2" s="8" t="s">
        <v>5</v>
      </c>
      <c r="V2" s="5" t="s">
        <v>6</v>
      </c>
    </row>
    <row r="3" spans="1:22">
      <c r="A3" s="7" t="s">
        <v>87</v>
      </c>
      <c r="B3" s="7" t="s">
        <v>88</v>
      </c>
      <c r="C3" s="7" t="s">
        <v>84</v>
      </c>
      <c r="D3" s="10"/>
      <c r="E3" s="15">
        <v>1</v>
      </c>
      <c r="F3" s="15">
        <f>D3*E3</f>
        <v>0</v>
      </c>
      <c r="G3" s="15"/>
      <c r="H3" s="15">
        <v>1</v>
      </c>
      <c r="I3" s="15">
        <f>G3*H3</f>
        <v>0</v>
      </c>
      <c r="J3" s="16"/>
      <c r="K3" s="15">
        <v>1</v>
      </c>
      <c r="L3" s="15">
        <f>J3*K3</f>
        <v>0</v>
      </c>
      <c r="M3" s="10">
        <v>34</v>
      </c>
      <c r="N3" s="17"/>
      <c r="O3" s="18">
        <v>1</v>
      </c>
      <c r="P3" s="15">
        <f>N3*O3</f>
        <v>0</v>
      </c>
      <c r="Q3" s="2"/>
      <c r="R3" s="1">
        <v>1</v>
      </c>
      <c r="S3" s="15">
        <f>Q3*R3</f>
        <v>0</v>
      </c>
      <c r="T3" s="10">
        <v>13</v>
      </c>
      <c r="U3" s="6">
        <f>F3*$F$1+I3*$I$1+L3*$L$1+M3*$M$1+P3*$P$1+S3*$S$1+T3*$T$1</f>
        <v>13.7</v>
      </c>
      <c r="V3" s="19" t="str">
        <f>IF(U3&gt;=60,"","Down")</f>
        <v>Down</v>
      </c>
    </row>
    <row r="4" spans="1:22">
      <c r="A4" s="7" t="s">
        <v>89</v>
      </c>
      <c r="B4" s="7" t="s">
        <v>90</v>
      </c>
      <c r="C4" s="7" t="s">
        <v>85</v>
      </c>
      <c r="D4" s="10">
        <v>92</v>
      </c>
      <c r="E4" s="15">
        <v>1</v>
      </c>
      <c r="F4" s="15">
        <f t="shared" ref="F4:F67" si="0">D4*E4</f>
        <v>92</v>
      </c>
      <c r="G4" s="15">
        <v>74</v>
      </c>
      <c r="H4" s="15">
        <v>1</v>
      </c>
      <c r="I4" s="15">
        <f t="shared" ref="I4:I67" si="1">G4*H4</f>
        <v>74</v>
      </c>
      <c r="J4" s="16">
        <v>90</v>
      </c>
      <c r="K4" s="15">
        <v>1</v>
      </c>
      <c r="L4" s="15">
        <f t="shared" ref="L4:L67" si="2">J4*K4</f>
        <v>90</v>
      </c>
      <c r="M4" s="10">
        <v>88</v>
      </c>
      <c r="N4" s="17">
        <v>85</v>
      </c>
      <c r="O4" s="18">
        <v>1</v>
      </c>
      <c r="P4" s="15">
        <f t="shared" ref="P4:P67" si="3">N4*O4</f>
        <v>85</v>
      </c>
      <c r="Q4" s="2">
        <v>83</v>
      </c>
      <c r="R4" s="1">
        <v>1</v>
      </c>
      <c r="S4" s="15">
        <f t="shared" ref="S4:S67" si="4">Q4*R4</f>
        <v>83</v>
      </c>
      <c r="T4" s="10">
        <v>88</v>
      </c>
      <c r="U4" s="6">
        <v>99</v>
      </c>
      <c r="V4" s="19" t="str">
        <f t="shared" ref="V4:V67" si="5">IF(U4&gt;=60,"","Down")</f>
        <v/>
      </c>
    </row>
    <row r="5" spans="1:22">
      <c r="A5" s="7" t="s">
        <v>11</v>
      </c>
      <c r="B5" s="7" t="s">
        <v>12</v>
      </c>
      <c r="C5" s="7" t="s">
        <v>84</v>
      </c>
      <c r="D5" s="10">
        <v>60</v>
      </c>
      <c r="E5" s="15">
        <v>1</v>
      </c>
      <c r="F5" s="15">
        <f t="shared" si="0"/>
        <v>60</v>
      </c>
      <c r="G5" s="15">
        <v>77</v>
      </c>
      <c r="H5" s="15">
        <v>1</v>
      </c>
      <c r="I5" s="15">
        <f t="shared" si="1"/>
        <v>77</v>
      </c>
      <c r="J5" s="16">
        <v>30</v>
      </c>
      <c r="K5" s="15">
        <v>1</v>
      </c>
      <c r="L5" s="15">
        <f t="shared" si="2"/>
        <v>30</v>
      </c>
      <c r="M5" s="10">
        <v>44</v>
      </c>
      <c r="N5" s="17">
        <v>55</v>
      </c>
      <c r="O5" s="18">
        <v>1</v>
      </c>
      <c r="P5" s="15">
        <f t="shared" si="3"/>
        <v>55</v>
      </c>
      <c r="Q5" s="2">
        <v>60</v>
      </c>
      <c r="R5" s="1">
        <v>1</v>
      </c>
      <c r="S5" s="15">
        <f t="shared" si="4"/>
        <v>60</v>
      </c>
      <c r="T5" s="10">
        <v>19</v>
      </c>
      <c r="U5" s="6">
        <v>60</v>
      </c>
      <c r="V5" s="19" t="str">
        <f t="shared" si="5"/>
        <v/>
      </c>
    </row>
    <row r="6" spans="1:22">
      <c r="A6" s="7" t="s">
        <v>91</v>
      </c>
      <c r="B6" s="7" t="s">
        <v>92</v>
      </c>
      <c r="C6" s="7" t="s">
        <v>84</v>
      </c>
      <c r="D6" s="10"/>
      <c r="E6" s="15">
        <v>1</v>
      </c>
      <c r="F6" s="15">
        <f t="shared" si="0"/>
        <v>0</v>
      </c>
      <c r="G6" s="15"/>
      <c r="H6" s="15">
        <v>1</v>
      </c>
      <c r="I6" s="15">
        <f t="shared" si="1"/>
        <v>0</v>
      </c>
      <c r="J6" s="16"/>
      <c r="K6" s="15">
        <v>1</v>
      </c>
      <c r="L6" s="15">
        <f t="shared" si="2"/>
        <v>0</v>
      </c>
      <c r="M6" s="10"/>
      <c r="N6" s="17"/>
      <c r="O6" s="18">
        <v>1</v>
      </c>
      <c r="P6" s="15">
        <f t="shared" si="3"/>
        <v>0</v>
      </c>
      <c r="Q6" s="2"/>
      <c r="R6" s="1">
        <v>1</v>
      </c>
      <c r="S6" s="15">
        <f t="shared" si="4"/>
        <v>0</v>
      </c>
      <c r="T6" s="10"/>
      <c r="U6" s="6">
        <f t="shared" ref="U6:U65" si="6">F6*$F$1+I6*$I$1+L6*$L$1+M6*$M$1+P6*$P$1+S6*$S$1+T6*$T$1</f>
        <v>0</v>
      </c>
      <c r="V6" s="19" t="str">
        <f t="shared" si="5"/>
        <v>Down</v>
      </c>
    </row>
    <row r="7" spans="1:22">
      <c r="A7" s="7" t="s">
        <v>13</v>
      </c>
      <c r="B7" s="7" t="s">
        <v>14</v>
      </c>
      <c r="C7" s="7" t="s">
        <v>84</v>
      </c>
      <c r="D7" s="10">
        <v>50</v>
      </c>
      <c r="E7" s="15">
        <v>1</v>
      </c>
      <c r="F7" s="15">
        <f t="shared" si="0"/>
        <v>50</v>
      </c>
      <c r="G7" s="15">
        <v>71</v>
      </c>
      <c r="H7" s="15">
        <v>1</v>
      </c>
      <c r="I7" s="15">
        <f t="shared" si="1"/>
        <v>71</v>
      </c>
      <c r="J7" s="16"/>
      <c r="K7" s="15">
        <v>1</v>
      </c>
      <c r="L7" s="15">
        <f t="shared" si="2"/>
        <v>0</v>
      </c>
      <c r="M7" s="10">
        <v>42</v>
      </c>
      <c r="N7" s="17">
        <v>55</v>
      </c>
      <c r="O7" s="18">
        <v>1</v>
      </c>
      <c r="P7" s="15">
        <f t="shared" si="3"/>
        <v>55</v>
      </c>
      <c r="Q7" s="2">
        <v>60</v>
      </c>
      <c r="R7" s="1">
        <v>1</v>
      </c>
      <c r="S7" s="15">
        <f t="shared" si="4"/>
        <v>60</v>
      </c>
      <c r="T7" s="10">
        <v>10</v>
      </c>
      <c r="U7" s="6">
        <f t="shared" si="6"/>
        <v>38.1</v>
      </c>
      <c r="V7" s="19" t="str">
        <f t="shared" si="5"/>
        <v>Down</v>
      </c>
    </row>
    <row r="8" spans="1:22">
      <c r="A8" s="7" t="s">
        <v>15</v>
      </c>
      <c r="B8" s="7" t="s">
        <v>16</v>
      </c>
      <c r="C8" s="7" t="s">
        <v>84</v>
      </c>
      <c r="D8" s="10">
        <v>85</v>
      </c>
      <c r="E8" s="15">
        <v>1</v>
      </c>
      <c r="F8" s="15">
        <f t="shared" si="0"/>
        <v>85</v>
      </c>
      <c r="G8" s="15">
        <v>75</v>
      </c>
      <c r="H8" s="15">
        <v>1</v>
      </c>
      <c r="I8" s="15">
        <f t="shared" si="1"/>
        <v>75</v>
      </c>
      <c r="J8" s="16"/>
      <c r="K8" s="15">
        <v>1</v>
      </c>
      <c r="L8" s="15">
        <f t="shared" si="2"/>
        <v>0</v>
      </c>
      <c r="M8" s="10">
        <v>52</v>
      </c>
      <c r="N8" s="17">
        <v>40</v>
      </c>
      <c r="O8" s="18">
        <v>0.9</v>
      </c>
      <c r="P8" s="15">
        <f t="shared" si="3"/>
        <v>36</v>
      </c>
      <c r="Q8" s="2">
        <v>75</v>
      </c>
      <c r="R8" s="1">
        <v>1</v>
      </c>
      <c r="S8" s="15">
        <f t="shared" si="4"/>
        <v>75</v>
      </c>
      <c r="T8" s="10">
        <v>20</v>
      </c>
      <c r="U8" s="6">
        <v>60</v>
      </c>
      <c r="V8" s="19" t="str">
        <f t="shared" si="5"/>
        <v/>
      </c>
    </row>
    <row r="9" spans="1:22">
      <c r="A9" s="7" t="s">
        <v>18</v>
      </c>
      <c r="B9" s="7" t="s">
        <v>19</v>
      </c>
      <c r="C9" s="7" t="s">
        <v>84</v>
      </c>
      <c r="D9" s="10">
        <v>87</v>
      </c>
      <c r="E9" s="15">
        <v>1</v>
      </c>
      <c r="F9" s="15">
        <f t="shared" si="0"/>
        <v>87</v>
      </c>
      <c r="G9" s="15">
        <v>67</v>
      </c>
      <c r="H9" s="15">
        <v>1</v>
      </c>
      <c r="I9" s="15">
        <f t="shared" si="1"/>
        <v>67</v>
      </c>
      <c r="J9" s="16">
        <v>65</v>
      </c>
      <c r="K9" s="15">
        <v>1</v>
      </c>
      <c r="L9" s="15">
        <f t="shared" si="2"/>
        <v>65</v>
      </c>
      <c r="M9" s="10">
        <v>60</v>
      </c>
      <c r="N9" s="17">
        <v>53</v>
      </c>
      <c r="O9" s="18">
        <v>1</v>
      </c>
      <c r="P9" s="15">
        <f t="shared" si="3"/>
        <v>53</v>
      </c>
      <c r="Q9" s="2">
        <v>70</v>
      </c>
      <c r="R9" s="1">
        <v>1</v>
      </c>
      <c r="S9" s="15">
        <f t="shared" si="4"/>
        <v>70</v>
      </c>
      <c r="T9" s="10">
        <v>42</v>
      </c>
      <c r="U9" s="6">
        <f t="shared" si="6"/>
        <v>66</v>
      </c>
      <c r="V9" s="19" t="str">
        <f t="shared" si="5"/>
        <v/>
      </c>
    </row>
    <row r="10" spans="1:22">
      <c r="A10" s="7" t="s">
        <v>93</v>
      </c>
      <c r="B10" s="7" t="s">
        <v>94</v>
      </c>
      <c r="C10" s="7" t="s">
        <v>84</v>
      </c>
      <c r="D10" s="10"/>
      <c r="E10" s="15">
        <v>1</v>
      </c>
      <c r="F10" s="15">
        <f t="shared" si="0"/>
        <v>0</v>
      </c>
      <c r="G10" s="15"/>
      <c r="H10" s="15">
        <v>1</v>
      </c>
      <c r="I10" s="15">
        <f t="shared" si="1"/>
        <v>0</v>
      </c>
      <c r="J10" s="16"/>
      <c r="K10" s="15">
        <v>1</v>
      </c>
      <c r="L10" s="15">
        <f t="shared" si="2"/>
        <v>0</v>
      </c>
      <c r="M10" s="10"/>
      <c r="N10" s="17"/>
      <c r="O10" s="18">
        <v>1</v>
      </c>
      <c r="P10" s="15">
        <f t="shared" si="3"/>
        <v>0</v>
      </c>
      <c r="Q10" s="2"/>
      <c r="R10" s="1">
        <v>1</v>
      </c>
      <c r="S10" s="15">
        <f t="shared" si="4"/>
        <v>0</v>
      </c>
      <c r="T10" s="10"/>
      <c r="U10" s="6">
        <f t="shared" si="6"/>
        <v>0</v>
      </c>
      <c r="V10" s="19" t="str">
        <f t="shared" si="5"/>
        <v>Down</v>
      </c>
    </row>
    <row r="11" spans="1:22">
      <c r="A11" s="7" t="s">
        <v>95</v>
      </c>
      <c r="B11" s="7" t="s">
        <v>96</v>
      </c>
      <c r="C11" s="7" t="s">
        <v>84</v>
      </c>
      <c r="D11" s="10">
        <v>35</v>
      </c>
      <c r="E11" s="15">
        <v>1</v>
      </c>
      <c r="F11" s="15">
        <f t="shared" si="0"/>
        <v>35</v>
      </c>
      <c r="G11" s="15">
        <v>70</v>
      </c>
      <c r="H11" s="15">
        <v>1</v>
      </c>
      <c r="I11" s="15">
        <f t="shared" si="1"/>
        <v>70</v>
      </c>
      <c r="J11" s="16">
        <v>65</v>
      </c>
      <c r="K11" s="15">
        <v>1</v>
      </c>
      <c r="L11" s="15">
        <f t="shared" si="2"/>
        <v>65</v>
      </c>
      <c r="M11" s="10">
        <v>65.5</v>
      </c>
      <c r="N11" s="17">
        <v>70</v>
      </c>
      <c r="O11" s="18">
        <v>1</v>
      </c>
      <c r="P11" s="15">
        <f t="shared" si="3"/>
        <v>70</v>
      </c>
      <c r="Q11" s="2">
        <v>50</v>
      </c>
      <c r="R11" s="1">
        <v>1</v>
      </c>
      <c r="S11" s="15">
        <f t="shared" si="4"/>
        <v>50</v>
      </c>
      <c r="T11" s="10">
        <v>51</v>
      </c>
      <c r="U11" s="6">
        <f t="shared" si="6"/>
        <v>65.775000000000006</v>
      </c>
      <c r="V11" s="19" t="str">
        <f t="shared" si="5"/>
        <v/>
      </c>
    </row>
    <row r="12" spans="1:22">
      <c r="A12" s="7" t="s">
        <v>97</v>
      </c>
      <c r="B12" s="7" t="s">
        <v>98</v>
      </c>
      <c r="C12" s="7" t="s">
        <v>84</v>
      </c>
      <c r="D12" s="10"/>
      <c r="E12" s="15">
        <v>1</v>
      </c>
      <c r="F12" s="15">
        <f t="shared" si="0"/>
        <v>0</v>
      </c>
      <c r="G12" s="15">
        <v>65</v>
      </c>
      <c r="H12" s="15">
        <v>1</v>
      </c>
      <c r="I12" s="15">
        <f t="shared" si="1"/>
        <v>65</v>
      </c>
      <c r="J12" s="16">
        <v>65</v>
      </c>
      <c r="K12" s="15">
        <v>1</v>
      </c>
      <c r="L12" s="15">
        <f t="shared" si="2"/>
        <v>65</v>
      </c>
      <c r="M12" s="10">
        <v>70.5</v>
      </c>
      <c r="N12" s="17">
        <v>70</v>
      </c>
      <c r="O12" s="18">
        <v>1</v>
      </c>
      <c r="P12" s="15">
        <f t="shared" si="3"/>
        <v>70</v>
      </c>
      <c r="Q12" s="2">
        <v>78</v>
      </c>
      <c r="R12" s="1">
        <v>1</v>
      </c>
      <c r="S12" s="15">
        <f t="shared" si="4"/>
        <v>78</v>
      </c>
      <c r="T12" s="10">
        <v>55</v>
      </c>
      <c r="U12" s="6">
        <f t="shared" si="6"/>
        <v>67.424999999999997</v>
      </c>
      <c r="V12" s="19" t="str">
        <f t="shared" si="5"/>
        <v/>
      </c>
    </row>
    <row r="13" spans="1:22">
      <c r="A13" s="7" t="s">
        <v>99</v>
      </c>
      <c r="B13" s="7" t="s">
        <v>100</v>
      </c>
      <c r="C13" s="7" t="s">
        <v>84</v>
      </c>
      <c r="D13" s="10"/>
      <c r="E13" s="15">
        <v>1</v>
      </c>
      <c r="F13" s="15">
        <f t="shared" si="0"/>
        <v>0</v>
      </c>
      <c r="G13" s="15">
        <v>67</v>
      </c>
      <c r="H13" s="15">
        <v>1</v>
      </c>
      <c r="I13" s="15">
        <f t="shared" si="1"/>
        <v>67</v>
      </c>
      <c r="J13" s="16">
        <v>65</v>
      </c>
      <c r="K13" s="15">
        <v>1</v>
      </c>
      <c r="L13" s="15">
        <f t="shared" si="2"/>
        <v>65</v>
      </c>
      <c r="M13" s="10">
        <v>52</v>
      </c>
      <c r="N13" s="17">
        <v>65</v>
      </c>
      <c r="O13" s="18">
        <v>1</v>
      </c>
      <c r="P13" s="15">
        <f t="shared" si="3"/>
        <v>65</v>
      </c>
      <c r="Q13" s="2">
        <v>78</v>
      </c>
      <c r="R13" s="1">
        <v>1</v>
      </c>
      <c r="S13" s="15">
        <f t="shared" si="4"/>
        <v>78</v>
      </c>
      <c r="T13" s="10">
        <v>33</v>
      </c>
      <c r="U13" s="6">
        <v>60</v>
      </c>
      <c r="V13" s="19" t="str">
        <f t="shared" si="5"/>
        <v/>
      </c>
    </row>
    <row r="14" spans="1:22">
      <c r="A14" s="7" t="s">
        <v>101</v>
      </c>
      <c r="B14" s="7" t="s">
        <v>102</v>
      </c>
      <c r="C14" s="7" t="s">
        <v>84</v>
      </c>
      <c r="D14" s="10">
        <v>60</v>
      </c>
      <c r="E14" s="15">
        <v>1</v>
      </c>
      <c r="F14" s="15">
        <f t="shared" si="0"/>
        <v>60</v>
      </c>
      <c r="G14" s="15">
        <v>63</v>
      </c>
      <c r="H14" s="15">
        <v>1</v>
      </c>
      <c r="I14" s="15">
        <f t="shared" si="1"/>
        <v>63</v>
      </c>
      <c r="J14" s="16">
        <v>70</v>
      </c>
      <c r="K14" s="15">
        <v>1</v>
      </c>
      <c r="L14" s="15">
        <f t="shared" si="2"/>
        <v>70</v>
      </c>
      <c r="M14" s="10">
        <v>78.5</v>
      </c>
      <c r="N14" s="17">
        <v>20</v>
      </c>
      <c r="O14" s="18">
        <v>1</v>
      </c>
      <c r="P14" s="15">
        <f t="shared" si="3"/>
        <v>20</v>
      </c>
      <c r="Q14" s="2">
        <v>80</v>
      </c>
      <c r="R14" s="1">
        <v>1</v>
      </c>
      <c r="S14" s="15">
        <f t="shared" si="4"/>
        <v>80</v>
      </c>
      <c r="T14" s="10">
        <v>36</v>
      </c>
      <c r="U14" s="6">
        <f t="shared" si="6"/>
        <v>63.324999999999996</v>
      </c>
      <c r="V14" s="19" t="str">
        <f t="shared" si="5"/>
        <v/>
      </c>
    </row>
    <row r="15" spans="1:22">
      <c r="A15" s="7" t="s">
        <v>103</v>
      </c>
      <c r="B15" s="7" t="s">
        <v>104</v>
      </c>
      <c r="C15" s="7" t="s">
        <v>84</v>
      </c>
      <c r="D15" s="10">
        <v>69</v>
      </c>
      <c r="E15" s="15">
        <v>0.6</v>
      </c>
      <c r="F15" s="15">
        <f t="shared" si="0"/>
        <v>41.4</v>
      </c>
      <c r="G15" s="15">
        <v>49</v>
      </c>
      <c r="H15" s="15">
        <v>0.6</v>
      </c>
      <c r="I15" s="15">
        <f t="shared" si="1"/>
        <v>29.4</v>
      </c>
      <c r="J15" s="16">
        <v>55</v>
      </c>
      <c r="K15" s="15">
        <v>0.6</v>
      </c>
      <c r="L15" s="15">
        <f t="shared" si="2"/>
        <v>33</v>
      </c>
      <c r="M15" s="10">
        <v>60</v>
      </c>
      <c r="N15" s="17">
        <v>47</v>
      </c>
      <c r="O15" s="18">
        <v>1</v>
      </c>
      <c r="P15" s="15">
        <f t="shared" si="3"/>
        <v>47</v>
      </c>
      <c r="Q15" s="2"/>
      <c r="R15" s="1">
        <v>1</v>
      </c>
      <c r="S15" s="15">
        <f t="shared" si="4"/>
        <v>0</v>
      </c>
      <c r="T15" s="10">
        <v>45</v>
      </c>
      <c r="U15" s="6">
        <v>60</v>
      </c>
      <c r="V15" s="19" t="str">
        <f t="shared" si="5"/>
        <v/>
      </c>
    </row>
    <row r="16" spans="1:22">
      <c r="A16" s="7" t="s">
        <v>105</v>
      </c>
      <c r="B16" s="7" t="s">
        <v>106</v>
      </c>
      <c r="C16" s="7" t="s">
        <v>85</v>
      </c>
      <c r="D16" s="10">
        <v>73</v>
      </c>
      <c r="E16" s="15">
        <v>1</v>
      </c>
      <c r="F16" s="15">
        <f t="shared" si="0"/>
        <v>73</v>
      </c>
      <c r="G16" s="15">
        <v>67</v>
      </c>
      <c r="H16" s="15">
        <v>1</v>
      </c>
      <c r="I16" s="15">
        <f t="shared" si="1"/>
        <v>67</v>
      </c>
      <c r="J16" s="16"/>
      <c r="K16" s="15">
        <v>1</v>
      </c>
      <c r="L16" s="15">
        <f t="shared" si="2"/>
        <v>0</v>
      </c>
      <c r="M16" s="10">
        <v>48.5</v>
      </c>
      <c r="N16" s="17">
        <v>60</v>
      </c>
      <c r="O16" s="18">
        <v>1</v>
      </c>
      <c r="P16" s="15">
        <f t="shared" si="3"/>
        <v>60</v>
      </c>
      <c r="Q16" s="2">
        <v>75</v>
      </c>
      <c r="R16" s="1">
        <v>1</v>
      </c>
      <c r="S16" s="15">
        <f t="shared" si="4"/>
        <v>75</v>
      </c>
      <c r="T16" s="10">
        <v>36</v>
      </c>
      <c r="U16" s="6">
        <v>60</v>
      </c>
      <c r="V16" s="19" t="str">
        <f t="shared" si="5"/>
        <v/>
      </c>
    </row>
    <row r="17" spans="1:22">
      <c r="A17" s="7" t="s">
        <v>107</v>
      </c>
      <c r="B17" s="7" t="s">
        <v>108</v>
      </c>
      <c r="C17" s="7" t="s">
        <v>85</v>
      </c>
      <c r="D17" s="10">
        <v>20</v>
      </c>
      <c r="E17" s="15">
        <v>1</v>
      </c>
      <c r="F17" s="15">
        <f t="shared" si="0"/>
        <v>20</v>
      </c>
      <c r="G17" s="15">
        <v>64</v>
      </c>
      <c r="H17" s="15">
        <v>1</v>
      </c>
      <c r="I17" s="15">
        <f t="shared" si="1"/>
        <v>64</v>
      </c>
      <c r="J17" s="16">
        <v>45</v>
      </c>
      <c r="K17" s="15">
        <v>1</v>
      </c>
      <c r="L17" s="15">
        <f t="shared" si="2"/>
        <v>45</v>
      </c>
      <c r="M17" s="10">
        <v>23.5</v>
      </c>
      <c r="N17" s="17">
        <v>50</v>
      </c>
      <c r="O17" s="18">
        <v>1</v>
      </c>
      <c r="P17" s="15">
        <f t="shared" si="3"/>
        <v>50</v>
      </c>
      <c r="Q17" s="2">
        <v>55</v>
      </c>
      <c r="R17" s="1">
        <v>1</v>
      </c>
      <c r="S17" s="15">
        <f t="shared" si="4"/>
        <v>55</v>
      </c>
      <c r="T17" s="10">
        <v>12</v>
      </c>
      <c r="U17" s="6">
        <f t="shared" si="6"/>
        <v>34.075000000000003</v>
      </c>
      <c r="V17" s="19" t="str">
        <f t="shared" si="5"/>
        <v>Down</v>
      </c>
    </row>
    <row r="18" spans="1:22">
      <c r="A18" s="7" t="s">
        <v>109</v>
      </c>
      <c r="B18" s="7" t="s">
        <v>110</v>
      </c>
      <c r="C18" s="7" t="s">
        <v>85</v>
      </c>
      <c r="D18" s="10">
        <v>70</v>
      </c>
      <c r="E18" s="15">
        <v>1</v>
      </c>
      <c r="F18" s="15">
        <f t="shared" si="0"/>
        <v>70</v>
      </c>
      <c r="G18" s="15">
        <v>80</v>
      </c>
      <c r="H18" s="15">
        <v>1</v>
      </c>
      <c r="I18" s="15">
        <f t="shared" si="1"/>
        <v>80</v>
      </c>
      <c r="J18" s="16">
        <v>55</v>
      </c>
      <c r="K18" s="15">
        <v>1</v>
      </c>
      <c r="L18" s="15">
        <f t="shared" si="2"/>
        <v>55</v>
      </c>
      <c r="M18" s="10">
        <v>55</v>
      </c>
      <c r="N18" s="17">
        <v>48</v>
      </c>
      <c r="O18" s="18">
        <v>1</v>
      </c>
      <c r="P18" s="15">
        <f t="shared" si="3"/>
        <v>48</v>
      </c>
      <c r="Q18" s="2">
        <v>72</v>
      </c>
      <c r="R18" s="1">
        <v>1</v>
      </c>
      <c r="S18" s="15">
        <f t="shared" si="4"/>
        <v>72</v>
      </c>
      <c r="T18" s="10">
        <v>35</v>
      </c>
      <c r="U18" s="6">
        <f t="shared" si="6"/>
        <v>60.25</v>
      </c>
      <c r="V18" s="19" t="str">
        <f t="shared" si="5"/>
        <v/>
      </c>
    </row>
    <row r="19" spans="1:22">
      <c r="A19" s="7" t="s">
        <v>111</v>
      </c>
      <c r="B19" s="7" t="s">
        <v>112</v>
      </c>
      <c r="C19" s="7" t="s">
        <v>85</v>
      </c>
      <c r="D19" s="10">
        <v>55</v>
      </c>
      <c r="E19" s="15">
        <v>1</v>
      </c>
      <c r="F19" s="15">
        <f t="shared" si="0"/>
        <v>55</v>
      </c>
      <c r="G19" s="15">
        <v>61</v>
      </c>
      <c r="H19" s="15">
        <v>1</v>
      </c>
      <c r="I19" s="15">
        <f t="shared" si="1"/>
        <v>61</v>
      </c>
      <c r="J19" s="16">
        <v>70</v>
      </c>
      <c r="K19" s="15">
        <v>1</v>
      </c>
      <c r="L19" s="15">
        <f t="shared" si="2"/>
        <v>70</v>
      </c>
      <c r="M19" s="10">
        <v>22.5</v>
      </c>
      <c r="N19" s="17">
        <v>40</v>
      </c>
      <c r="O19" s="18">
        <v>1</v>
      </c>
      <c r="P19" s="15">
        <f t="shared" si="3"/>
        <v>40</v>
      </c>
      <c r="Q19" s="2">
        <v>60</v>
      </c>
      <c r="R19" s="1">
        <v>1</v>
      </c>
      <c r="S19" s="15">
        <f t="shared" si="4"/>
        <v>60</v>
      </c>
      <c r="T19" s="10">
        <v>1</v>
      </c>
      <c r="U19" s="6">
        <f t="shared" si="6"/>
        <v>34.625</v>
      </c>
      <c r="V19" s="19" t="str">
        <f t="shared" si="5"/>
        <v>Down</v>
      </c>
    </row>
    <row r="20" spans="1:22">
      <c r="A20" s="7" t="s">
        <v>113</v>
      </c>
      <c r="B20" s="7" t="s">
        <v>114</v>
      </c>
      <c r="C20" s="7" t="s">
        <v>85</v>
      </c>
      <c r="D20" s="10">
        <v>79</v>
      </c>
      <c r="E20" s="15">
        <v>1</v>
      </c>
      <c r="F20" s="15">
        <f t="shared" si="0"/>
        <v>79</v>
      </c>
      <c r="G20" s="15">
        <v>82</v>
      </c>
      <c r="H20" s="15">
        <v>1</v>
      </c>
      <c r="I20" s="15">
        <f t="shared" si="1"/>
        <v>82</v>
      </c>
      <c r="J20" s="16">
        <v>75</v>
      </c>
      <c r="K20" s="15">
        <v>1</v>
      </c>
      <c r="L20" s="15">
        <f t="shared" si="2"/>
        <v>75</v>
      </c>
      <c r="M20" s="10">
        <v>76</v>
      </c>
      <c r="N20" s="17">
        <v>50</v>
      </c>
      <c r="O20" s="18">
        <v>1</v>
      </c>
      <c r="P20" s="15">
        <f t="shared" si="3"/>
        <v>50</v>
      </c>
      <c r="Q20" s="2">
        <v>55</v>
      </c>
      <c r="R20" s="1">
        <v>1</v>
      </c>
      <c r="S20" s="15">
        <f t="shared" si="4"/>
        <v>55</v>
      </c>
      <c r="T20" s="10">
        <v>41</v>
      </c>
      <c r="U20" s="6">
        <f t="shared" si="6"/>
        <v>69.5</v>
      </c>
      <c r="V20" s="19" t="str">
        <f t="shared" si="5"/>
        <v/>
      </c>
    </row>
    <row r="21" spans="1:22">
      <c r="A21" s="7" t="s">
        <v>115</v>
      </c>
      <c r="B21" s="7" t="s">
        <v>116</v>
      </c>
      <c r="C21" s="7" t="s">
        <v>85</v>
      </c>
      <c r="D21" s="10">
        <v>40</v>
      </c>
      <c r="E21" s="15">
        <v>1</v>
      </c>
      <c r="F21" s="15">
        <f t="shared" si="0"/>
        <v>40</v>
      </c>
      <c r="G21" s="15">
        <v>62</v>
      </c>
      <c r="H21" s="15">
        <v>1</v>
      </c>
      <c r="I21" s="15">
        <f t="shared" si="1"/>
        <v>62</v>
      </c>
      <c r="J21" s="16">
        <v>70</v>
      </c>
      <c r="K21" s="15">
        <v>1</v>
      </c>
      <c r="L21" s="15">
        <f t="shared" si="2"/>
        <v>70</v>
      </c>
      <c r="M21" s="10">
        <v>43.5</v>
      </c>
      <c r="N21" s="17">
        <v>40</v>
      </c>
      <c r="O21" s="18">
        <v>1</v>
      </c>
      <c r="P21" s="15">
        <f t="shared" si="3"/>
        <v>40</v>
      </c>
      <c r="Q21" s="2"/>
      <c r="R21" s="1">
        <v>1</v>
      </c>
      <c r="S21" s="15">
        <f t="shared" si="4"/>
        <v>0</v>
      </c>
      <c r="T21" s="10">
        <v>15</v>
      </c>
      <c r="U21" s="6">
        <f t="shared" si="6"/>
        <v>38.075000000000003</v>
      </c>
      <c r="V21" s="19" t="str">
        <f t="shared" si="5"/>
        <v>Down</v>
      </c>
    </row>
    <row r="22" spans="1:22">
      <c r="A22" s="7" t="s">
        <v>117</v>
      </c>
      <c r="B22" s="7" t="s">
        <v>118</v>
      </c>
      <c r="C22" s="7" t="s">
        <v>85</v>
      </c>
      <c r="D22" s="10">
        <v>74</v>
      </c>
      <c r="E22" s="15">
        <v>1</v>
      </c>
      <c r="F22" s="15">
        <f t="shared" si="0"/>
        <v>74</v>
      </c>
      <c r="G22" s="15">
        <v>88</v>
      </c>
      <c r="H22" s="15">
        <v>1</v>
      </c>
      <c r="I22" s="15">
        <f t="shared" si="1"/>
        <v>88</v>
      </c>
      <c r="J22" s="16">
        <v>65</v>
      </c>
      <c r="K22" s="15">
        <v>1</v>
      </c>
      <c r="L22" s="15">
        <f t="shared" si="2"/>
        <v>65</v>
      </c>
      <c r="M22" s="10">
        <v>64</v>
      </c>
      <c r="N22" s="17">
        <v>60</v>
      </c>
      <c r="O22" s="18">
        <v>1</v>
      </c>
      <c r="P22" s="15">
        <f t="shared" si="3"/>
        <v>60</v>
      </c>
      <c r="Q22" s="2">
        <v>50</v>
      </c>
      <c r="R22" s="1">
        <v>1</v>
      </c>
      <c r="S22" s="15">
        <f t="shared" si="4"/>
        <v>50</v>
      </c>
      <c r="T22" s="10">
        <v>43</v>
      </c>
      <c r="U22" s="6">
        <f t="shared" si="6"/>
        <v>66.900000000000006</v>
      </c>
      <c r="V22" s="19" t="str">
        <f t="shared" si="5"/>
        <v/>
      </c>
    </row>
    <row r="23" spans="1:22">
      <c r="A23" s="7" t="s">
        <v>119</v>
      </c>
      <c r="B23" s="7" t="s">
        <v>120</v>
      </c>
      <c r="C23" s="7" t="s">
        <v>85</v>
      </c>
      <c r="D23" s="10">
        <v>77</v>
      </c>
      <c r="E23" s="15">
        <v>1</v>
      </c>
      <c r="F23" s="15">
        <f t="shared" si="0"/>
        <v>77</v>
      </c>
      <c r="G23" s="15">
        <v>60</v>
      </c>
      <c r="H23" s="15">
        <v>1</v>
      </c>
      <c r="I23" s="15">
        <f t="shared" si="1"/>
        <v>60</v>
      </c>
      <c r="J23" s="16">
        <v>50</v>
      </c>
      <c r="K23" s="15">
        <v>1</v>
      </c>
      <c r="L23" s="15">
        <f t="shared" si="2"/>
        <v>50</v>
      </c>
      <c r="M23" s="10">
        <v>42.5</v>
      </c>
      <c r="N23" s="17">
        <v>60</v>
      </c>
      <c r="O23" s="18">
        <v>1</v>
      </c>
      <c r="P23" s="15">
        <f t="shared" si="3"/>
        <v>60</v>
      </c>
      <c r="Q23" s="2">
        <v>85</v>
      </c>
      <c r="R23" s="1">
        <v>1</v>
      </c>
      <c r="S23" s="15">
        <f t="shared" si="4"/>
        <v>85</v>
      </c>
      <c r="T23" s="10">
        <v>14</v>
      </c>
      <c r="U23" s="6">
        <v>60</v>
      </c>
      <c r="V23" s="19" t="str">
        <f t="shared" si="5"/>
        <v/>
      </c>
    </row>
    <row r="24" spans="1:22">
      <c r="A24" s="7" t="s">
        <v>121</v>
      </c>
      <c r="B24" s="7" t="s">
        <v>122</v>
      </c>
      <c r="C24" s="7" t="s">
        <v>85</v>
      </c>
      <c r="D24" s="10">
        <v>85</v>
      </c>
      <c r="E24" s="15">
        <v>1</v>
      </c>
      <c r="F24" s="15">
        <f t="shared" si="0"/>
        <v>85</v>
      </c>
      <c r="G24" s="15">
        <v>84</v>
      </c>
      <c r="H24" s="15">
        <v>1</v>
      </c>
      <c r="I24" s="15">
        <f t="shared" si="1"/>
        <v>84</v>
      </c>
      <c r="J24" s="16">
        <v>65</v>
      </c>
      <c r="K24" s="15">
        <v>1</v>
      </c>
      <c r="L24" s="15">
        <f t="shared" si="2"/>
        <v>65</v>
      </c>
      <c r="M24" s="10">
        <v>48</v>
      </c>
      <c r="N24" s="17">
        <v>60</v>
      </c>
      <c r="O24" s="18">
        <v>1</v>
      </c>
      <c r="P24" s="15">
        <f t="shared" si="3"/>
        <v>60</v>
      </c>
      <c r="Q24" s="2">
        <v>90</v>
      </c>
      <c r="R24" s="1">
        <v>1</v>
      </c>
      <c r="S24" s="15">
        <f t="shared" si="4"/>
        <v>90</v>
      </c>
      <c r="T24" s="10">
        <v>58</v>
      </c>
      <c r="U24" s="6">
        <f t="shared" si="6"/>
        <v>73.599999999999994</v>
      </c>
      <c r="V24" s="19" t="str">
        <f t="shared" si="5"/>
        <v/>
      </c>
    </row>
    <row r="25" spans="1:22">
      <c r="A25" s="7" t="s">
        <v>123</v>
      </c>
      <c r="B25" s="7" t="s">
        <v>124</v>
      </c>
      <c r="C25" s="7" t="s">
        <v>85</v>
      </c>
      <c r="D25" s="10">
        <v>70</v>
      </c>
      <c r="E25" s="15">
        <v>1</v>
      </c>
      <c r="F25" s="15">
        <f t="shared" si="0"/>
        <v>70</v>
      </c>
      <c r="G25" s="15">
        <v>80</v>
      </c>
      <c r="H25" s="15">
        <v>1</v>
      </c>
      <c r="I25" s="15">
        <f t="shared" si="1"/>
        <v>80</v>
      </c>
      <c r="J25" s="16">
        <v>55</v>
      </c>
      <c r="K25" s="15">
        <v>1</v>
      </c>
      <c r="L25" s="15">
        <f t="shared" si="2"/>
        <v>55</v>
      </c>
      <c r="M25" s="10">
        <v>68.5</v>
      </c>
      <c r="N25" s="17">
        <v>45</v>
      </c>
      <c r="O25" s="18">
        <v>1</v>
      </c>
      <c r="P25" s="15">
        <f t="shared" si="3"/>
        <v>45</v>
      </c>
      <c r="Q25" s="2">
        <v>70</v>
      </c>
      <c r="R25" s="1">
        <v>1</v>
      </c>
      <c r="S25" s="15">
        <f t="shared" si="4"/>
        <v>70</v>
      </c>
      <c r="T25" s="10">
        <v>39</v>
      </c>
      <c r="U25" s="6">
        <f t="shared" si="6"/>
        <v>64.724999999999994</v>
      </c>
      <c r="V25" s="19" t="str">
        <f t="shared" si="5"/>
        <v/>
      </c>
    </row>
    <row r="26" spans="1:22">
      <c r="A26" s="7" t="s">
        <v>125</v>
      </c>
      <c r="B26" s="7" t="s">
        <v>126</v>
      </c>
      <c r="C26" s="7" t="s">
        <v>85</v>
      </c>
      <c r="D26" s="10">
        <v>83</v>
      </c>
      <c r="E26" s="15">
        <v>1</v>
      </c>
      <c r="F26" s="15">
        <f t="shared" si="0"/>
        <v>83</v>
      </c>
      <c r="G26" s="15">
        <v>77</v>
      </c>
      <c r="H26" s="15">
        <v>1</v>
      </c>
      <c r="I26" s="15">
        <f t="shared" si="1"/>
        <v>77</v>
      </c>
      <c r="J26" s="16">
        <v>70</v>
      </c>
      <c r="K26" s="15">
        <v>1</v>
      </c>
      <c r="L26" s="15">
        <f t="shared" si="2"/>
        <v>70</v>
      </c>
      <c r="M26" s="10">
        <v>73</v>
      </c>
      <c r="N26" s="17"/>
      <c r="O26" s="18">
        <v>1</v>
      </c>
      <c r="P26" s="15">
        <f t="shared" si="3"/>
        <v>0</v>
      </c>
      <c r="Q26" s="2">
        <v>60</v>
      </c>
      <c r="R26" s="1">
        <v>1</v>
      </c>
      <c r="S26" s="15">
        <f t="shared" si="4"/>
        <v>60</v>
      </c>
      <c r="T26" s="10">
        <v>66</v>
      </c>
      <c r="U26" s="6">
        <f t="shared" si="6"/>
        <v>73.650000000000006</v>
      </c>
      <c r="V26" s="19" t="str">
        <f t="shared" si="5"/>
        <v/>
      </c>
    </row>
    <row r="27" spans="1:22">
      <c r="A27" s="7" t="s">
        <v>127</v>
      </c>
      <c r="B27" s="7" t="s">
        <v>128</v>
      </c>
      <c r="C27" s="7" t="s">
        <v>85</v>
      </c>
      <c r="D27" s="10">
        <v>84</v>
      </c>
      <c r="E27" s="15">
        <v>1</v>
      </c>
      <c r="F27" s="15">
        <f t="shared" si="0"/>
        <v>84</v>
      </c>
      <c r="G27" s="15">
        <v>73</v>
      </c>
      <c r="H27" s="15">
        <v>1</v>
      </c>
      <c r="I27" s="15">
        <f t="shared" si="1"/>
        <v>73</v>
      </c>
      <c r="J27" s="16">
        <v>75</v>
      </c>
      <c r="K27" s="15">
        <v>1</v>
      </c>
      <c r="L27" s="15">
        <f t="shared" si="2"/>
        <v>75</v>
      </c>
      <c r="M27" s="10">
        <v>70.5</v>
      </c>
      <c r="N27" s="17">
        <v>60</v>
      </c>
      <c r="O27" s="18">
        <v>1</v>
      </c>
      <c r="P27" s="15">
        <f t="shared" si="3"/>
        <v>60</v>
      </c>
      <c r="Q27" s="2">
        <v>70</v>
      </c>
      <c r="R27" s="1">
        <v>1</v>
      </c>
      <c r="S27" s="15">
        <f t="shared" si="4"/>
        <v>70</v>
      </c>
      <c r="T27" s="10">
        <v>50</v>
      </c>
      <c r="U27" s="6">
        <f t="shared" si="6"/>
        <v>73.825000000000003</v>
      </c>
      <c r="V27" s="19" t="str">
        <f t="shared" si="5"/>
        <v/>
      </c>
    </row>
    <row r="28" spans="1:22">
      <c r="A28" s="7" t="s">
        <v>129</v>
      </c>
      <c r="B28" s="7" t="s">
        <v>130</v>
      </c>
      <c r="C28" s="7" t="s">
        <v>85</v>
      </c>
      <c r="D28" s="10">
        <v>47</v>
      </c>
      <c r="E28" s="15">
        <v>1</v>
      </c>
      <c r="F28" s="15">
        <f t="shared" si="0"/>
        <v>47</v>
      </c>
      <c r="G28" s="15">
        <v>57</v>
      </c>
      <c r="H28" s="15">
        <v>1</v>
      </c>
      <c r="I28" s="15">
        <f t="shared" si="1"/>
        <v>57</v>
      </c>
      <c r="J28" s="16"/>
      <c r="K28" s="15">
        <v>1</v>
      </c>
      <c r="L28" s="15">
        <f t="shared" si="2"/>
        <v>0</v>
      </c>
      <c r="M28" s="10">
        <v>48</v>
      </c>
      <c r="N28" s="17"/>
      <c r="O28" s="18">
        <v>1</v>
      </c>
      <c r="P28" s="15">
        <f t="shared" si="3"/>
        <v>0</v>
      </c>
      <c r="Q28" s="2"/>
      <c r="R28" s="1">
        <v>1</v>
      </c>
      <c r="S28" s="15">
        <f t="shared" si="4"/>
        <v>0</v>
      </c>
      <c r="T28" s="10">
        <v>5</v>
      </c>
      <c r="U28" s="6">
        <f t="shared" si="6"/>
        <v>24.4</v>
      </c>
      <c r="V28" s="19" t="str">
        <f t="shared" si="5"/>
        <v>Down</v>
      </c>
    </row>
    <row r="29" spans="1:22">
      <c r="A29" s="7" t="s">
        <v>131</v>
      </c>
      <c r="B29" s="7" t="s">
        <v>132</v>
      </c>
      <c r="C29" s="7" t="s">
        <v>85</v>
      </c>
      <c r="D29" s="10">
        <v>69</v>
      </c>
      <c r="E29" s="15">
        <v>1</v>
      </c>
      <c r="F29" s="15">
        <f t="shared" si="0"/>
        <v>69</v>
      </c>
      <c r="G29" s="15">
        <v>68</v>
      </c>
      <c r="H29" s="15">
        <v>1</v>
      </c>
      <c r="I29" s="15">
        <f t="shared" si="1"/>
        <v>68</v>
      </c>
      <c r="J29" s="16"/>
      <c r="K29" s="15">
        <v>1</v>
      </c>
      <c r="L29" s="15">
        <f t="shared" si="2"/>
        <v>0</v>
      </c>
      <c r="M29" s="10">
        <v>54.5</v>
      </c>
      <c r="N29" s="17">
        <v>45</v>
      </c>
      <c r="O29" s="18">
        <v>1</v>
      </c>
      <c r="P29" s="15">
        <f t="shared" si="3"/>
        <v>45</v>
      </c>
      <c r="Q29" s="2">
        <v>50</v>
      </c>
      <c r="R29" s="1">
        <v>1</v>
      </c>
      <c r="S29" s="15">
        <f t="shared" si="4"/>
        <v>50</v>
      </c>
      <c r="T29" s="10">
        <v>14</v>
      </c>
      <c r="U29" s="6">
        <f t="shared" si="6"/>
        <v>42.425000000000004</v>
      </c>
      <c r="V29" s="19" t="str">
        <f t="shared" si="5"/>
        <v>Down</v>
      </c>
    </row>
    <row r="30" spans="1:22">
      <c r="A30" s="7" t="s">
        <v>133</v>
      </c>
      <c r="B30" s="7" t="s">
        <v>134</v>
      </c>
      <c r="C30" s="7" t="s">
        <v>85</v>
      </c>
      <c r="D30" s="10">
        <v>84</v>
      </c>
      <c r="E30" s="15">
        <v>1</v>
      </c>
      <c r="F30" s="15">
        <f t="shared" si="0"/>
        <v>84</v>
      </c>
      <c r="G30" s="15">
        <v>77</v>
      </c>
      <c r="H30" s="15">
        <v>1</v>
      </c>
      <c r="I30" s="15">
        <f t="shared" si="1"/>
        <v>77</v>
      </c>
      <c r="J30" s="16">
        <v>70</v>
      </c>
      <c r="K30" s="15">
        <v>1</v>
      </c>
      <c r="L30" s="15">
        <f t="shared" si="2"/>
        <v>70</v>
      </c>
      <c r="M30" s="10">
        <v>55</v>
      </c>
      <c r="N30" s="17">
        <v>60</v>
      </c>
      <c r="O30" s="18">
        <v>1</v>
      </c>
      <c r="P30" s="15">
        <f t="shared" si="3"/>
        <v>60</v>
      </c>
      <c r="Q30" s="2">
        <v>60</v>
      </c>
      <c r="R30" s="1">
        <v>1</v>
      </c>
      <c r="S30" s="15">
        <f t="shared" si="4"/>
        <v>60</v>
      </c>
      <c r="T30" s="10">
        <v>47</v>
      </c>
      <c r="U30" s="6">
        <f t="shared" si="6"/>
        <v>67.650000000000006</v>
      </c>
      <c r="V30" s="19" t="str">
        <f t="shared" si="5"/>
        <v/>
      </c>
    </row>
    <row r="31" spans="1:22">
      <c r="A31" s="7" t="s">
        <v>135</v>
      </c>
      <c r="B31" s="7" t="s">
        <v>136</v>
      </c>
      <c r="C31" s="7" t="s">
        <v>85</v>
      </c>
      <c r="D31" s="10">
        <v>60</v>
      </c>
      <c r="E31" s="15">
        <v>1</v>
      </c>
      <c r="F31" s="15">
        <f t="shared" si="0"/>
        <v>60</v>
      </c>
      <c r="G31" s="15">
        <v>77</v>
      </c>
      <c r="H31" s="15">
        <v>1</v>
      </c>
      <c r="I31" s="15">
        <f t="shared" si="1"/>
        <v>77</v>
      </c>
      <c r="J31" s="16">
        <v>65</v>
      </c>
      <c r="K31" s="15">
        <v>1</v>
      </c>
      <c r="L31" s="15">
        <f t="shared" si="2"/>
        <v>65</v>
      </c>
      <c r="M31" s="10">
        <v>61</v>
      </c>
      <c r="N31" s="17">
        <v>60</v>
      </c>
      <c r="O31" s="18">
        <v>1</v>
      </c>
      <c r="P31" s="15">
        <f t="shared" si="3"/>
        <v>60</v>
      </c>
      <c r="Q31" s="2">
        <v>75</v>
      </c>
      <c r="R31" s="1">
        <v>1</v>
      </c>
      <c r="S31" s="15">
        <f t="shared" si="4"/>
        <v>75</v>
      </c>
      <c r="T31" s="10">
        <v>58</v>
      </c>
      <c r="U31" s="6">
        <f t="shared" si="6"/>
        <v>72.150000000000006</v>
      </c>
      <c r="V31" s="19" t="str">
        <f t="shared" si="5"/>
        <v/>
      </c>
    </row>
    <row r="32" spans="1:22">
      <c r="A32" s="7" t="s">
        <v>137</v>
      </c>
      <c r="B32" s="7" t="s">
        <v>138</v>
      </c>
      <c r="C32" s="7" t="s">
        <v>85</v>
      </c>
      <c r="D32" s="10">
        <v>78</v>
      </c>
      <c r="E32" s="15">
        <v>1</v>
      </c>
      <c r="F32" s="15">
        <f t="shared" si="0"/>
        <v>78</v>
      </c>
      <c r="G32" s="15">
        <v>68</v>
      </c>
      <c r="H32" s="15">
        <v>1</v>
      </c>
      <c r="I32" s="15">
        <f t="shared" si="1"/>
        <v>68</v>
      </c>
      <c r="J32" s="16">
        <v>55</v>
      </c>
      <c r="K32" s="15">
        <v>1</v>
      </c>
      <c r="L32" s="15">
        <f t="shared" si="2"/>
        <v>55</v>
      </c>
      <c r="M32" s="10">
        <v>46</v>
      </c>
      <c r="N32" s="17">
        <v>40</v>
      </c>
      <c r="O32" s="18">
        <v>1</v>
      </c>
      <c r="P32" s="15">
        <f t="shared" si="3"/>
        <v>40</v>
      </c>
      <c r="Q32" s="2">
        <v>55</v>
      </c>
      <c r="R32" s="1">
        <v>1</v>
      </c>
      <c r="S32" s="15">
        <f t="shared" si="4"/>
        <v>55</v>
      </c>
      <c r="T32" s="10">
        <v>17</v>
      </c>
      <c r="U32" s="6">
        <v>60</v>
      </c>
      <c r="V32" s="19" t="str">
        <f t="shared" si="5"/>
        <v/>
      </c>
    </row>
    <row r="33" spans="1:22">
      <c r="A33" s="7" t="s">
        <v>139</v>
      </c>
      <c r="B33" s="7" t="s">
        <v>140</v>
      </c>
      <c r="C33" s="7" t="s">
        <v>85</v>
      </c>
      <c r="D33" s="10">
        <v>67</v>
      </c>
      <c r="E33" s="15">
        <v>1</v>
      </c>
      <c r="F33" s="15">
        <f t="shared" si="0"/>
        <v>67</v>
      </c>
      <c r="G33" s="15">
        <v>64</v>
      </c>
      <c r="H33" s="15">
        <v>1</v>
      </c>
      <c r="I33" s="15">
        <f t="shared" si="1"/>
        <v>64</v>
      </c>
      <c r="J33" s="16">
        <v>70</v>
      </c>
      <c r="K33" s="15">
        <v>1</v>
      </c>
      <c r="L33" s="15">
        <f t="shared" si="2"/>
        <v>70</v>
      </c>
      <c r="M33" s="10">
        <v>28.5</v>
      </c>
      <c r="N33" s="17">
        <v>45</v>
      </c>
      <c r="O33" s="18">
        <v>1</v>
      </c>
      <c r="P33" s="15">
        <f t="shared" si="3"/>
        <v>45</v>
      </c>
      <c r="Q33" s="2">
        <v>60</v>
      </c>
      <c r="R33" s="1">
        <v>1</v>
      </c>
      <c r="S33" s="15">
        <f t="shared" si="4"/>
        <v>60</v>
      </c>
      <c r="T33" s="10">
        <v>39</v>
      </c>
      <c r="U33" s="6">
        <v>60</v>
      </c>
      <c r="V33" s="19" t="str">
        <f t="shared" si="5"/>
        <v/>
      </c>
    </row>
    <row r="34" spans="1:22">
      <c r="A34" s="7" t="s">
        <v>141</v>
      </c>
      <c r="B34" s="7" t="s">
        <v>142</v>
      </c>
      <c r="C34" s="7" t="s">
        <v>85</v>
      </c>
      <c r="D34" s="10">
        <v>72</v>
      </c>
      <c r="E34" s="15">
        <v>1</v>
      </c>
      <c r="F34" s="15">
        <f t="shared" si="0"/>
        <v>72</v>
      </c>
      <c r="G34" s="15">
        <v>74</v>
      </c>
      <c r="H34" s="15">
        <v>1</v>
      </c>
      <c r="I34" s="15">
        <f t="shared" si="1"/>
        <v>74</v>
      </c>
      <c r="J34" s="16">
        <v>50</v>
      </c>
      <c r="K34" s="15">
        <v>1</v>
      </c>
      <c r="L34" s="15">
        <f t="shared" si="2"/>
        <v>50</v>
      </c>
      <c r="M34" s="10">
        <v>49</v>
      </c>
      <c r="N34" s="17">
        <v>40</v>
      </c>
      <c r="O34" s="18">
        <v>1</v>
      </c>
      <c r="P34" s="15">
        <f t="shared" si="3"/>
        <v>40</v>
      </c>
      <c r="Q34" s="2">
        <v>55</v>
      </c>
      <c r="R34" s="1">
        <v>1</v>
      </c>
      <c r="S34" s="15">
        <f t="shared" si="4"/>
        <v>55</v>
      </c>
      <c r="T34" s="10">
        <v>21</v>
      </c>
      <c r="U34" s="6">
        <v>60</v>
      </c>
      <c r="V34" s="19" t="str">
        <f t="shared" si="5"/>
        <v/>
      </c>
    </row>
    <row r="35" spans="1:22">
      <c r="A35" s="7" t="s">
        <v>143</v>
      </c>
      <c r="B35" s="7" t="s">
        <v>144</v>
      </c>
      <c r="C35" s="7" t="s">
        <v>85</v>
      </c>
      <c r="D35" s="10">
        <v>77</v>
      </c>
      <c r="E35" s="15">
        <v>1</v>
      </c>
      <c r="F35" s="15">
        <f t="shared" si="0"/>
        <v>77</v>
      </c>
      <c r="G35" s="15">
        <v>70</v>
      </c>
      <c r="H35" s="15">
        <v>1</v>
      </c>
      <c r="I35" s="15">
        <f t="shared" si="1"/>
        <v>70</v>
      </c>
      <c r="J35" s="16">
        <v>70</v>
      </c>
      <c r="K35" s="15">
        <v>1</v>
      </c>
      <c r="L35" s="15">
        <f t="shared" si="2"/>
        <v>70</v>
      </c>
      <c r="M35" s="10">
        <v>68.5</v>
      </c>
      <c r="N35" s="17">
        <v>55</v>
      </c>
      <c r="O35" s="18">
        <v>1</v>
      </c>
      <c r="P35" s="15">
        <f t="shared" si="3"/>
        <v>55</v>
      </c>
      <c r="Q35" s="2">
        <v>90</v>
      </c>
      <c r="R35" s="1">
        <v>1</v>
      </c>
      <c r="S35" s="15">
        <f t="shared" si="4"/>
        <v>90</v>
      </c>
      <c r="T35" s="10">
        <v>34</v>
      </c>
      <c r="U35" s="6">
        <f t="shared" si="6"/>
        <v>66.925000000000011</v>
      </c>
      <c r="V35" s="19" t="str">
        <f t="shared" si="5"/>
        <v/>
      </c>
    </row>
    <row r="36" spans="1:22">
      <c r="A36" s="7" t="s">
        <v>145</v>
      </c>
      <c r="B36" s="7" t="s">
        <v>146</v>
      </c>
      <c r="C36" s="7" t="s">
        <v>85</v>
      </c>
      <c r="D36" s="10">
        <v>65</v>
      </c>
      <c r="E36" s="15">
        <v>1</v>
      </c>
      <c r="F36" s="15">
        <f t="shared" si="0"/>
        <v>65</v>
      </c>
      <c r="G36" s="15">
        <v>72</v>
      </c>
      <c r="H36" s="15">
        <v>1</v>
      </c>
      <c r="I36" s="15">
        <f t="shared" si="1"/>
        <v>72</v>
      </c>
      <c r="J36" s="16">
        <v>65</v>
      </c>
      <c r="K36" s="15">
        <v>1</v>
      </c>
      <c r="L36" s="15">
        <f t="shared" si="2"/>
        <v>65</v>
      </c>
      <c r="M36" s="10">
        <v>43</v>
      </c>
      <c r="N36" s="17">
        <v>45</v>
      </c>
      <c r="O36" s="18">
        <v>1</v>
      </c>
      <c r="P36" s="15">
        <f t="shared" si="3"/>
        <v>45</v>
      </c>
      <c r="Q36" s="2">
        <v>73</v>
      </c>
      <c r="R36" s="1">
        <v>1</v>
      </c>
      <c r="S36" s="15">
        <f t="shared" si="4"/>
        <v>73</v>
      </c>
      <c r="T36" s="10">
        <v>39</v>
      </c>
      <c r="U36" s="6">
        <v>60</v>
      </c>
      <c r="V36" s="19" t="str">
        <f t="shared" si="5"/>
        <v/>
      </c>
    </row>
    <row r="37" spans="1:22">
      <c r="A37" s="7" t="s">
        <v>147</v>
      </c>
      <c r="B37" s="7" t="s">
        <v>148</v>
      </c>
      <c r="C37" s="7" t="s">
        <v>85</v>
      </c>
      <c r="D37" s="10">
        <v>83</v>
      </c>
      <c r="E37" s="15">
        <v>1</v>
      </c>
      <c r="F37" s="15">
        <f t="shared" si="0"/>
        <v>83</v>
      </c>
      <c r="G37" s="15">
        <v>64</v>
      </c>
      <c r="H37" s="15">
        <v>1</v>
      </c>
      <c r="I37" s="15">
        <f t="shared" si="1"/>
        <v>64</v>
      </c>
      <c r="J37" s="16">
        <v>80</v>
      </c>
      <c r="K37" s="15">
        <v>0.6</v>
      </c>
      <c r="L37" s="15">
        <f t="shared" si="2"/>
        <v>48</v>
      </c>
      <c r="M37" s="10">
        <v>65.5</v>
      </c>
      <c r="N37" s="17">
        <v>55</v>
      </c>
      <c r="O37" s="18">
        <v>0.9</v>
      </c>
      <c r="P37" s="15">
        <f t="shared" si="3"/>
        <v>49.5</v>
      </c>
      <c r="Q37" s="2">
        <v>50</v>
      </c>
      <c r="R37" s="1">
        <v>1</v>
      </c>
      <c r="S37" s="15">
        <f t="shared" si="4"/>
        <v>50</v>
      </c>
      <c r="T37" s="10">
        <v>39</v>
      </c>
      <c r="U37" s="6">
        <f t="shared" si="6"/>
        <v>61.425000000000004</v>
      </c>
      <c r="V37" s="19" t="str">
        <f t="shared" si="5"/>
        <v/>
      </c>
    </row>
    <row r="38" spans="1:22">
      <c r="A38" s="7" t="s">
        <v>149</v>
      </c>
      <c r="B38" s="7" t="s">
        <v>150</v>
      </c>
      <c r="C38" s="7" t="s">
        <v>85</v>
      </c>
      <c r="D38" s="10">
        <v>80</v>
      </c>
      <c r="E38" s="15">
        <v>1</v>
      </c>
      <c r="F38" s="15">
        <f t="shared" si="0"/>
        <v>80</v>
      </c>
      <c r="G38" s="15">
        <v>84</v>
      </c>
      <c r="H38" s="15">
        <v>1</v>
      </c>
      <c r="I38" s="15">
        <f t="shared" si="1"/>
        <v>84</v>
      </c>
      <c r="J38" s="16">
        <v>65</v>
      </c>
      <c r="K38" s="15">
        <v>1</v>
      </c>
      <c r="L38" s="15">
        <f t="shared" si="2"/>
        <v>65</v>
      </c>
      <c r="M38" s="10">
        <v>66</v>
      </c>
      <c r="N38" s="17">
        <v>60</v>
      </c>
      <c r="O38" s="18">
        <v>1</v>
      </c>
      <c r="P38" s="15">
        <f t="shared" si="3"/>
        <v>60</v>
      </c>
      <c r="Q38" s="2">
        <v>55</v>
      </c>
      <c r="R38" s="1">
        <v>1</v>
      </c>
      <c r="S38" s="15">
        <f t="shared" si="4"/>
        <v>55</v>
      </c>
      <c r="T38" s="10">
        <v>54</v>
      </c>
      <c r="U38" s="6">
        <f t="shared" si="6"/>
        <v>72.5</v>
      </c>
      <c r="V38" s="19" t="str">
        <f t="shared" si="5"/>
        <v/>
      </c>
    </row>
    <row r="39" spans="1:22">
      <c r="A39" s="7" t="s">
        <v>151</v>
      </c>
      <c r="B39" s="7" t="s">
        <v>152</v>
      </c>
      <c r="C39" s="7" t="s">
        <v>85</v>
      </c>
      <c r="D39" s="10">
        <v>78</v>
      </c>
      <c r="E39" s="15">
        <v>1</v>
      </c>
      <c r="F39" s="15">
        <f t="shared" si="0"/>
        <v>78</v>
      </c>
      <c r="G39" s="15">
        <v>60</v>
      </c>
      <c r="H39" s="15">
        <v>1</v>
      </c>
      <c r="I39" s="15">
        <f t="shared" si="1"/>
        <v>60</v>
      </c>
      <c r="J39" s="16"/>
      <c r="K39" s="15">
        <v>1</v>
      </c>
      <c r="L39" s="15">
        <f t="shared" si="2"/>
        <v>0</v>
      </c>
      <c r="M39" s="10">
        <v>54.5</v>
      </c>
      <c r="N39" s="17"/>
      <c r="O39" s="18">
        <v>1</v>
      </c>
      <c r="P39" s="15">
        <f t="shared" si="3"/>
        <v>0</v>
      </c>
      <c r="Q39" s="2">
        <v>50</v>
      </c>
      <c r="R39" s="1">
        <v>1</v>
      </c>
      <c r="S39" s="15">
        <f t="shared" si="4"/>
        <v>50</v>
      </c>
      <c r="T39" s="10">
        <v>2</v>
      </c>
      <c r="U39" s="6">
        <f t="shared" si="6"/>
        <v>33.224999999999994</v>
      </c>
      <c r="V39" s="19" t="str">
        <f t="shared" si="5"/>
        <v>Down</v>
      </c>
    </row>
    <row r="40" spans="1:22">
      <c r="A40" s="7" t="s">
        <v>153</v>
      </c>
      <c r="B40" s="7" t="s">
        <v>154</v>
      </c>
      <c r="C40" s="7" t="s">
        <v>85</v>
      </c>
      <c r="D40" s="10">
        <v>75</v>
      </c>
      <c r="E40" s="15">
        <v>1</v>
      </c>
      <c r="F40" s="15">
        <f t="shared" si="0"/>
        <v>75</v>
      </c>
      <c r="G40" s="15">
        <v>79</v>
      </c>
      <c r="H40" s="15">
        <v>1</v>
      </c>
      <c r="I40" s="15">
        <f t="shared" si="1"/>
        <v>79</v>
      </c>
      <c r="J40" s="16">
        <v>75</v>
      </c>
      <c r="K40" s="15">
        <v>1</v>
      </c>
      <c r="L40" s="15">
        <f t="shared" si="2"/>
        <v>75</v>
      </c>
      <c r="M40" s="10">
        <v>62</v>
      </c>
      <c r="N40" s="17">
        <v>60</v>
      </c>
      <c r="O40" s="18">
        <v>1</v>
      </c>
      <c r="P40" s="15">
        <f t="shared" si="3"/>
        <v>60</v>
      </c>
      <c r="Q40" s="2">
        <v>65</v>
      </c>
      <c r="R40" s="1">
        <v>1</v>
      </c>
      <c r="S40" s="15">
        <f t="shared" si="4"/>
        <v>65</v>
      </c>
      <c r="T40" s="10">
        <v>50</v>
      </c>
      <c r="U40" s="6">
        <f t="shared" si="6"/>
        <v>70.900000000000006</v>
      </c>
      <c r="V40" s="19" t="str">
        <f t="shared" si="5"/>
        <v/>
      </c>
    </row>
    <row r="41" spans="1:22">
      <c r="A41" s="7" t="s">
        <v>155</v>
      </c>
      <c r="B41" s="7" t="s">
        <v>156</v>
      </c>
      <c r="C41" s="7" t="s">
        <v>85</v>
      </c>
      <c r="D41" s="10">
        <v>66</v>
      </c>
      <c r="E41" s="15">
        <v>1</v>
      </c>
      <c r="F41" s="15">
        <f t="shared" si="0"/>
        <v>66</v>
      </c>
      <c r="G41" s="15">
        <v>78</v>
      </c>
      <c r="H41" s="15">
        <v>1</v>
      </c>
      <c r="I41" s="15">
        <f t="shared" si="1"/>
        <v>78</v>
      </c>
      <c r="J41" s="16">
        <v>60</v>
      </c>
      <c r="K41" s="15">
        <v>1</v>
      </c>
      <c r="L41" s="15">
        <f t="shared" si="2"/>
        <v>60</v>
      </c>
      <c r="M41" s="10">
        <v>61.5</v>
      </c>
      <c r="N41" s="17">
        <v>60</v>
      </c>
      <c r="O41" s="18">
        <v>1</v>
      </c>
      <c r="P41" s="15">
        <f t="shared" si="3"/>
        <v>60</v>
      </c>
      <c r="Q41" s="2">
        <v>74</v>
      </c>
      <c r="R41" s="1">
        <v>1</v>
      </c>
      <c r="S41" s="15">
        <f t="shared" si="4"/>
        <v>74</v>
      </c>
      <c r="T41" s="10">
        <v>55</v>
      </c>
      <c r="U41" s="6">
        <f t="shared" si="6"/>
        <v>71.175000000000011</v>
      </c>
      <c r="V41" s="19" t="str">
        <f t="shared" si="5"/>
        <v/>
      </c>
    </row>
    <row r="42" spans="1:22">
      <c r="A42" s="7" t="s">
        <v>157</v>
      </c>
      <c r="B42" s="7" t="s">
        <v>158</v>
      </c>
      <c r="C42" s="7" t="s">
        <v>85</v>
      </c>
      <c r="D42" s="10">
        <v>80</v>
      </c>
      <c r="E42" s="15">
        <v>1</v>
      </c>
      <c r="F42" s="15">
        <f t="shared" si="0"/>
        <v>80</v>
      </c>
      <c r="G42" s="16">
        <v>72</v>
      </c>
      <c r="H42" s="15">
        <v>1</v>
      </c>
      <c r="I42" s="15">
        <f t="shared" si="1"/>
        <v>72</v>
      </c>
      <c r="J42" s="16">
        <v>80</v>
      </c>
      <c r="K42" s="15">
        <v>1</v>
      </c>
      <c r="L42" s="15">
        <f t="shared" si="2"/>
        <v>80</v>
      </c>
      <c r="M42" s="10">
        <v>73</v>
      </c>
      <c r="N42" s="17">
        <v>50</v>
      </c>
      <c r="O42" s="18">
        <v>1</v>
      </c>
      <c r="P42" s="15">
        <f t="shared" si="3"/>
        <v>50</v>
      </c>
      <c r="Q42" s="2">
        <v>80</v>
      </c>
      <c r="R42" s="1">
        <v>1</v>
      </c>
      <c r="S42" s="15">
        <f t="shared" si="4"/>
        <v>80</v>
      </c>
      <c r="T42" s="10">
        <v>83</v>
      </c>
      <c r="U42" s="6">
        <f t="shared" si="6"/>
        <v>87.65</v>
      </c>
      <c r="V42" s="19" t="str">
        <f t="shared" si="5"/>
        <v/>
      </c>
    </row>
    <row r="43" spans="1:22">
      <c r="A43" s="7" t="s">
        <v>159</v>
      </c>
      <c r="B43" s="7" t="s">
        <v>160</v>
      </c>
      <c r="C43" s="7" t="s">
        <v>85</v>
      </c>
      <c r="D43" s="10">
        <v>72</v>
      </c>
      <c r="E43" s="15">
        <v>1</v>
      </c>
      <c r="F43" s="15">
        <f t="shared" si="0"/>
        <v>72</v>
      </c>
      <c r="G43" s="15">
        <v>72</v>
      </c>
      <c r="H43" s="15">
        <v>1</v>
      </c>
      <c r="I43" s="15">
        <f t="shared" si="1"/>
        <v>72</v>
      </c>
      <c r="J43" s="16">
        <v>75</v>
      </c>
      <c r="K43" s="15">
        <v>1</v>
      </c>
      <c r="L43" s="15">
        <f t="shared" si="2"/>
        <v>75</v>
      </c>
      <c r="M43" s="10">
        <v>69.5</v>
      </c>
      <c r="N43" s="17">
        <v>50</v>
      </c>
      <c r="O43" s="18">
        <v>1</v>
      </c>
      <c r="P43" s="15">
        <f t="shared" si="3"/>
        <v>50</v>
      </c>
      <c r="Q43" s="2">
        <v>70</v>
      </c>
      <c r="R43" s="1">
        <v>1</v>
      </c>
      <c r="S43" s="15">
        <f t="shared" si="4"/>
        <v>70</v>
      </c>
      <c r="T43" s="10">
        <v>60</v>
      </c>
      <c r="U43" s="6">
        <f t="shared" si="6"/>
        <v>75.275000000000006</v>
      </c>
      <c r="V43" s="19" t="str">
        <f t="shared" si="5"/>
        <v/>
      </c>
    </row>
    <row r="44" spans="1:22">
      <c r="A44" s="7" t="s">
        <v>161</v>
      </c>
      <c r="B44" s="7" t="s">
        <v>162</v>
      </c>
      <c r="C44" s="7" t="s">
        <v>85</v>
      </c>
      <c r="D44" s="10">
        <v>80</v>
      </c>
      <c r="E44" s="15">
        <v>1</v>
      </c>
      <c r="F44" s="15">
        <f t="shared" si="0"/>
        <v>80</v>
      </c>
      <c r="G44" s="15">
        <v>70</v>
      </c>
      <c r="H44" s="15">
        <v>1</v>
      </c>
      <c r="I44" s="15">
        <f t="shared" si="1"/>
        <v>70</v>
      </c>
      <c r="J44" s="16">
        <v>80</v>
      </c>
      <c r="K44" s="15">
        <v>1</v>
      </c>
      <c r="L44" s="15">
        <f t="shared" si="2"/>
        <v>80</v>
      </c>
      <c r="M44" s="10">
        <v>79</v>
      </c>
      <c r="N44" s="17">
        <v>50</v>
      </c>
      <c r="O44" s="18">
        <v>1</v>
      </c>
      <c r="P44" s="15">
        <f t="shared" si="3"/>
        <v>50</v>
      </c>
      <c r="Q44" s="2">
        <v>65</v>
      </c>
      <c r="R44" s="1">
        <v>1</v>
      </c>
      <c r="S44" s="15">
        <f t="shared" si="4"/>
        <v>65</v>
      </c>
      <c r="T44" s="10">
        <v>60</v>
      </c>
      <c r="U44" s="6">
        <f t="shared" si="6"/>
        <v>78.25</v>
      </c>
      <c r="V44" s="19" t="str">
        <f t="shared" si="5"/>
        <v/>
      </c>
    </row>
    <row r="45" spans="1:22">
      <c r="A45" s="7" t="s">
        <v>163</v>
      </c>
      <c r="B45" s="7" t="s">
        <v>164</v>
      </c>
      <c r="C45" s="7" t="s">
        <v>85</v>
      </c>
      <c r="D45" s="10">
        <v>93</v>
      </c>
      <c r="E45" s="15">
        <v>1</v>
      </c>
      <c r="F45" s="15">
        <f t="shared" si="0"/>
        <v>93</v>
      </c>
      <c r="G45" s="15">
        <v>79</v>
      </c>
      <c r="H45" s="15">
        <v>1</v>
      </c>
      <c r="I45" s="15">
        <f t="shared" si="1"/>
        <v>79</v>
      </c>
      <c r="J45" s="16">
        <v>85</v>
      </c>
      <c r="K45" s="15">
        <v>1</v>
      </c>
      <c r="L45" s="15">
        <f t="shared" si="2"/>
        <v>85</v>
      </c>
      <c r="M45" s="10">
        <v>78</v>
      </c>
      <c r="N45" s="17">
        <v>75</v>
      </c>
      <c r="O45" s="18">
        <v>1</v>
      </c>
      <c r="P45" s="15">
        <f t="shared" si="3"/>
        <v>75</v>
      </c>
      <c r="Q45" s="2">
        <v>73</v>
      </c>
      <c r="R45" s="1">
        <v>1</v>
      </c>
      <c r="S45" s="15">
        <f t="shared" si="4"/>
        <v>73</v>
      </c>
      <c r="T45" s="10">
        <v>80</v>
      </c>
      <c r="U45" s="6">
        <f t="shared" si="6"/>
        <v>92</v>
      </c>
      <c r="V45" s="19" t="str">
        <f t="shared" si="5"/>
        <v/>
      </c>
    </row>
    <row r="46" spans="1:22">
      <c r="A46" s="7" t="s">
        <v>165</v>
      </c>
      <c r="B46" s="7" t="s">
        <v>166</v>
      </c>
      <c r="C46" s="7" t="s">
        <v>85</v>
      </c>
      <c r="D46" s="10"/>
      <c r="E46" s="15">
        <v>1</v>
      </c>
      <c r="F46" s="15">
        <f t="shared" si="0"/>
        <v>0</v>
      </c>
      <c r="G46" s="15"/>
      <c r="H46" s="15">
        <v>1</v>
      </c>
      <c r="I46" s="15">
        <f t="shared" si="1"/>
        <v>0</v>
      </c>
      <c r="J46" s="16"/>
      <c r="K46" s="15">
        <v>1</v>
      </c>
      <c r="L46" s="15">
        <f t="shared" si="2"/>
        <v>0</v>
      </c>
      <c r="M46" s="10">
        <v>54</v>
      </c>
      <c r="N46" s="17"/>
      <c r="O46" s="18">
        <v>1</v>
      </c>
      <c r="P46" s="15">
        <f t="shared" si="3"/>
        <v>0</v>
      </c>
      <c r="Q46" s="2"/>
      <c r="R46" s="1">
        <v>1</v>
      </c>
      <c r="S46" s="15">
        <f t="shared" si="4"/>
        <v>0</v>
      </c>
      <c r="T46" s="10">
        <v>12</v>
      </c>
      <c r="U46" s="6">
        <f t="shared" si="6"/>
        <v>18.3</v>
      </c>
      <c r="V46" s="19" t="str">
        <f t="shared" si="5"/>
        <v>Down</v>
      </c>
    </row>
    <row r="47" spans="1:22">
      <c r="A47" s="7" t="s">
        <v>167</v>
      </c>
      <c r="B47" s="7" t="s">
        <v>168</v>
      </c>
      <c r="C47" s="7" t="s">
        <v>85</v>
      </c>
      <c r="D47" s="10">
        <v>80</v>
      </c>
      <c r="E47" s="15">
        <v>1</v>
      </c>
      <c r="F47" s="15">
        <f t="shared" si="0"/>
        <v>80</v>
      </c>
      <c r="G47" s="15">
        <v>53</v>
      </c>
      <c r="H47" s="15">
        <v>1</v>
      </c>
      <c r="I47" s="15">
        <f t="shared" si="1"/>
        <v>53</v>
      </c>
      <c r="J47" s="16"/>
      <c r="K47" s="15">
        <v>1</v>
      </c>
      <c r="L47" s="15">
        <f t="shared" si="2"/>
        <v>0</v>
      </c>
      <c r="M47" s="10">
        <v>49.5</v>
      </c>
      <c r="N47" s="17">
        <v>55</v>
      </c>
      <c r="O47" s="18">
        <v>0.9</v>
      </c>
      <c r="P47" s="15">
        <f t="shared" si="3"/>
        <v>49.5</v>
      </c>
      <c r="Q47" s="2">
        <v>50</v>
      </c>
      <c r="R47" s="1">
        <v>1</v>
      </c>
      <c r="S47" s="15">
        <f t="shared" si="4"/>
        <v>50</v>
      </c>
      <c r="T47" s="10">
        <v>30</v>
      </c>
      <c r="U47" s="6">
        <v>60</v>
      </c>
      <c r="V47" s="19" t="str">
        <f t="shared" si="5"/>
        <v/>
      </c>
    </row>
    <row r="48" spans="1:22">
      <c r="A48" s="7" t="s">
        <v>169</v>
      </c>
      <c r="B48" s="7" t="s">
        <v>170</v>
      </c>
      <c r="C48" s="7" t="s">
        <v>85</v>
      </c>
      <c r="D48" s="10">
        <v>40</v>
      </c>
      <c r="E48" s="15">
        <v>1</v>
      </c>
      <c r="F48" s="15">
        <f t="shared" si="0"/>
        <v>40</v>
      </c>
      <c r="G48" s="15">
        <v>60</v>
      </c>
      <c r="H48" s="15">
        <v>1</v>
      </c>
      <c r="I48" s="15">
        <f t="shared" si="1"/>
        <v>60</v>
      </c>
      <c r="J48" s="16"/>
      <c r="K48" s="15">
        <v>1</v>
      </c>
      <c r="L48" s="15">
        <f t="shared" si="2"/>
        <v>0</v>
      </c>
      <c r="M48" s="10">
        <v>51</v>
      </c>
      <c r="N48" s="17"/>
      <c r="O48" s="18">
        <v>1</v>
      </c>
      <c r="P48" s="15">
        <f t="shared" si="3"/>
        <v>0</v>
      </c>
      <c r="Q48" s="2"/>
      <c r="R48" s="1">
        <v>1</v>
      </c>
      <c r="S48" s="15">
        <f t="shared" si="4"/>
        <v>0</v>
      </c>
      <c r="T48" s="10"/>
      <c r="U48" s="6">
        <f t="shared" si="6"/>
        <v>22.75</v>
      </c>
      <c r="V48" s="19" t="str">
        <f t="shared" si="5"/>
        <v>Down</v>
      </c>
    </row>
    <row r="49" spans="1:22">
      <c r="A49" s="7" t="s">
        <v>171</v>
      </c>
      <c r="B49" s="7" t="s">
        <v>172</v>
      </c>
      <c r="C49" s="7" t="s">
        <v>85</v>
      </c>
      <c r="D49" s="10">
        <v>79</v>
      </c>
      <c r="E49" s="15">
        <v>1</v>
      </c>
      <c r="F49" s="15">
        <f t="shared" si="0"/>
        <v>79</v>
      </c>
      <c r="G49" s="15">
        <v>77</v>
      </c>
      <c r="H49" s="15">
        <v>1</v>
      </c>
      <c r="I49" s="15">
        <f t="shared" si="1"/>
        <v>77</v>
      </c>
      <c r="J49" s="16">
        <v>25</v>
      </c>
      <c r="K49" s="15">
        <v>0.6</v>
      </c>
      <c r="L49" s="15">
        <f t="shared" si="2"/>
        <v>15</v>
      </c>
      <c r="M49" s="10">
        <v>51</v>
      </c>
      <c r="N49" s="17">
        <v>50</v>
      </c>
      <c r="O49" s="18">
        <v>1</v>
      </c>
      <c r="P49" s="15">
        <f t="shared" si="3"/>
        <v>50</v>
      </c>
      <c r="Q49" s="2">
        <v>50</v>
      </c>
      <c r="R49" s="1">
        <v>1</v>
      </c>
      <c r="S49" s="15">
        <f t="shared" si="4"/>
        <v>50</v>
      </c>
      <c r="T49" s="10">
        <v>27</v>
      </c>
      <c r="U49" s="6">
        <v>60</v>
      </c>
      <c r="V49" s="19" t="str">
        <f t="shared" si="5"/>
        <v/>
      </c>
    </row>
    <row r="50" spans="1:22">
      <c r="A50" s="7" t="s">
        <v>173</v>
      </c>
      <c r="B50" s="7" t="s">
        <v>174</v>
      </c>
      <c r="C50" s="7" t="s">
        <v>85</v>
      </c>
      <c r="D50" s="10">
        <v>73</v>
      </c>
      <c r="E50" s="15">
        <v>1</v>
      </c>
      <c r="F50" s="15">
        <f t="shared" si="0"/>
        <v>73</v>
      </c>
      <c r="G50" s="15">
        <v>77</v>
      </c>
      <c r="H50" s="15">
        <v>1</v>
      </c>
      <c r="I50" s="15">
        <f t="shared" si="1"/>
        <v>77</v>
      </c>
      <c r="J50" s="16">
        <v>70</v>
      </c>
      <c r="K50" s="15">
        <v>1</v>
      </c>
      <c r="L50" s="15">
        <f t="shared" si="2"/>
        <v>70</v>
      </c>
      <c r="M50" s="10">
        <v>71</v>
      </c>
      <c r="N50" s="17">
        <v>67</v>
      </c>
      <c r="O50" s="18">
        <v>1</v>
      </c>
      <c r="P50" s="15">
        <f t="shared" si="3"/>
        <v>67</v>
      </c>
      <c r="Q50" s="2">
        <v>63</v>
      </c>
      <c r="R50" s="1">
        <v>1</v>
      </c>
      <c r="S50" s="15">
        <f t="shared" si="4"/>
        <v>63</v>
      </c>
      <c r="T50" s="10">
        <v>36</v>
      </c>
      <c r="U50" s="6">
        <f t="shared" si="6"/>
        <v>67.150000000000006</v>
      </c>
      <c r="V50" s="19" t="str">
        <f t="shared" si="5"/>
        <v/>
      </c>
    </row>
    <row r="51" spans="1:22">
      <c r="A51" s="7" t="s">
        <v>175</v>
      </c>
      <c r="B51" s="7" t="s">
        <v>176</v>
      </c>
      <c r="C51" s="7" t="s">
        <v>85</v>
      </c>
      <c r="D51" s="10">
        <v>65</v>
      </c>
      <c r="E51" s="15">
        <v>1</v>
      </c>
      <c r="F51" s="15">
        <f t="shared" si="0"/>
        <v>65</v>
      </c>
      <c r="G51" s="15">
        <v>77</v>
      </c>
      <c r="H51" s="15">
        <v>1</v>
      </c>
      <c r="I51" s="15">
        <f t="shared" si="1"/>
        <v>77</v>
      </c>
      <c r="J51" s="16">
        <v>65</v>
      </c>
      <c r="K51" s="15">
        <v>1</v>
      </c>
      <c r="L51" s="15">
        <f t="shared" si="2"/>
        <v>65</v>
      </c>
      <c r="M51" s="10">
        <v>68.5</v>
      </c>
      <c r="N51" s="17">
        <v>55</v>
      </c>
      <c r="O51" s="18">
        <v>1</v>
      </c>
      <c r="P51" s="15">
        <f t="shared" si="3"/>
        <v>55</v>
      </c>
      <c r="Q51" s="2">
        <v>60</v>
      </c>
      <c r="R51" s="1">
        <v>1</v>
      </c>
      <c r="S51" s="15">
        <f t="shared" si="4"/>
        <v>60</v>
      </c>
      <c r="T51" s="10">
        <v>53</v>
      </c>
      <c r="U51" s="6">
        <f t="shared" si="6"/>
        <v>70.525000000000006</v>
      </c>
      <c r="V51" s="19" t="str">
        <f t="shared" si="5"/>
        <v/>
      </c>
    </row>
    <row r="52" spans="1:22">
      <c r="A52" s="7" t="s">
        <v>177</v>
      </c>
      <c r="B52" s="7" t="s">
        <v>178</v>
      </c>
      <c r="C52" s="7" t="s">
        <v>85</v>
      </c>
      <c r="D52" s="10">
        <v>68</v>
      </c>
      <c r="E52" s="15">
        <v>1</v>
      </c>
      <c r="F52" s="15">
        <f t="shared" si="0"/>
        <v>68</v>
      </c>
      <c r="G52" s="15">
        <v>80</v>
      </c>
      <c r="H52" s="15">
        <v>1</v>
      </c>
      <c r="I52" s="15">
        <f t="shared" si="1"/>
        <v>80</v>
      </c>
      <c r="J52" s="16">
        <v>65</v>
      </c>
      <c r="K52" s="15">
        <v>1</v>
      </c>
      <c r="L52" s="15">
        <f t="shared" si="2"/>
        <v>65</v>
      </c>
      <c r="M52" s="10">
        <v>70</v>
      </c>
      <c r="N52" s="17">
        <v>55</v>
      </c>
      <c r="O52" s="18">
        <v>1</v>
      </c>
      <c r="P52" s="15">
        <f t="shared" si="3"/>
        <v>55</v>
      </c>
      <c r="Q52" s="2">
        <v>65</v>
      </c>
      <c r="R52" s="1">
        <v>1</v>
      </c>
      <c r="S52" s="15">
        <f t="shared" si="4"/>
        <v>65</v>
      </c>
      <c r="T52" s="10">
        <v>68</v>
      </c>
      <c r="U52" s="6">
        <f t="shared" si="6"/>
        <v>78</v>
      </c>
      <c r="V52" s="19" t="str">
        <f t="shared" si="5"/>
        <v/>
      </c>
    </row>
    <row r="53" spans="1:22">
      <c r="A53" s="7" t="s">
        <v>179</v>
      </c>
      <c r="B53" s="7" t="s">
        <v>180</v>
      </c>
      <c r="C53" s="7" t="s">
        <v>85</v>
      </c>
      <c r="D53" s="10">
        <v>64</v>
      </c>
      <c r="E53" s="15">
        <v>1</v>
      </c>
      <c r="F53" s="15">
        <f t="shared" si="0"/>
        <v>64</v>
      </c>
      <c r="G53" s="15">
        <v>70</v>
      </c>
      <c r="H53" s="15">
        <v>1</v>
      </c>
      <c r="I53" s="15">
        <f t="shared" si="1"/>
        <v>70</v>
      </c>
      <c r="J53" s="16">
        <v>75</v>
      </c>
      <c r="K53" s="15">
        <v>1</v>
      </c>
      <c r="L53" s="15">
        <f t="shared" si="2"/>
        <v>75</v>
      </c>
      <c r="M53" s="10">
        <v>57</v>
      </c>
      <c r="N53" s="17">
        <v>50</v>
      </c>
      <c r="O53" s="18">
        <v>1</v>
      </c>
      <c r="P53" s="15">
        <f t="shared" si="3"/>
        <v>50</v>
      </c>
      <c r="Q53" s="2">
        <v>50</v>
      </c>
      <c r="R53" s="1">
        <v>1</v>
      </c>
      <c r="S53" s="15">
        <f t="shared" si="4"/>
        <v>50</v>
      </c>
      <c r="T53" s="10">
        <v>20</v>
      </c>
      <c r="U53" s="6">
        <v>60</v>
      </c>
      <c r="V53" s="19" t="str">
        <f t="shared" si="5"/>
        <v/>
      </c>
    </row>
    <row r="54" spans="1:22">
      <c r="A54" s="7" t="s">
        <v>181</v>
      </c>
      <c r="B54" s="7" t="s">
        <v>182</v>
      </c>
      <c r="C54" s="7" t="s">
        <v>85</v>
      </c>
      <c r="D54" s="10">
        <v>68</v>
      </c>
      <c r="E54" s="15">
        <v>1</v>
      </c>
      <c r="F54" s="15">
        <f t="shared" si="0"/>
        <v>68</v>
      </c>
      <c r="G54" s="15">
        <v>81</v>
      </c>
      <c r="H54" s="15">
        <v>1</v>
      </c>
      <c r="I54" s="15">
        <f t="shared" si="1"/>
        <v>81</v>
      </c>
      <c r="J54" s="20">
        <v>70</v>
      </c>
      <c r="K54" s="15">
        <v>1</v>
      </c>
      <c r="L54" s="15">
        <f t="shared" si="2"/>
        <v>70</v>
      </c>
      <c r="M54" s="10">
        <v>66.5</v>
      </c>
      <c r="N54" s="17">
        <v>47</v>
      </c>
      <c r="O54" s="18">
        <v>1</v>
      </c>
      <c r="P54" s="15">
        <f t="shared" si="3"/>
        <v>47</v>
      </c>
      <c r="Q54" s="2">
        <v>70</v>
      </c>
      <c r="R54" s="1">
        <v>1</v>
      </c>
      <c r="S54" s="15">
        <f t="shared" si="4"/>
        <v>70</v>
      </c>
      <c r="T54" s="10">
        <v>50</v>
      </c>
      <c r="U54" s="6">
        <f t="shared" si="6"/>
        <v>70.224999999999994</v>
      </c>
      <c r="V54" s="19" t="str">
        <f t="shared" si="5"/>
        <v/>
      </c>
    </row>
    <row r="55" spans="1:22">
      <c r="A55" s="7" t="s">
        <v>20</v>
      </c>
      <c r="B55" s="7" t="s">
        <v>21</v>
      </c>
      <c r="C55" s="7" t="s">
        <v>84</v>
      </c>
      <c r="D55" s="10">
        <v>82</v>
      </c>
      <c r="E55" s="15">
        <v>1</v>
      </c>
      <c r="F55" s="15">
        <f t="shared" si="0"/>
        <v>82</v>
      </c>
      <c r="G55" s="15">
        <v>60</v>
      </c>
      <c r="H55" s="15">
        <v>1</v>
      </c>
      <c r="I55" s="15">
        <f t="shared" si="1"/>
        <v>60</v>
      </c>
      <c r="J55" s="20">
        <v>75</v>
      </c>
      <c r="K55" s="15">
        <v>1</v>
      </c>
      <c r="L55" s="15">
        <f t="shared" si="2"/>
        <v>75</v>
      </c>
      <c r="M55" s="10">
        <v>37.5</v>
      </c>
      <c r="N55" s="17">
        <v>55</v>
      </c>
      <c r="O55" s="18">
        <v>1</v>
      </c>
      <c r="P55" s="15">
        <f t="shared" si="3"/>
        <v>55</v>
      </c>
      <c r="Q55" s="2">
        <v>60</v>
      </c>
      <c r="R55" s="1">
        <v>1</v>
      </c>
      <c r="S55" s="15">
        <f t="shared" si="4"/>
        <v>60</v>
      </c>
      <c r="T55" s="10">
        <v>7</v>
      </c>
      <c r="U55" s="6">
        <f t="shared" si="6"/>
        <v>45.375</v>
      </c>
      <c r="V55" s="19" t="str">
        <f t="shared" si="5"/>
        <v>Down</v>
      </c>
    </row>
    <row r="56" spans="1:22">
      <c r="A56" s="7" t="s">
        <v>23</v>
      </c>
      <c r="B56" s="7" t="s">
        <v>24</v>
      </c>
      <c r="C56" s="7" t="s">
        <v>84</v>
      </c>
      <c r="D56" s="10">
        <v>60</v>
      </c>
      <c r="E56" s="15">
        <v>1</v>
      </c>
      <c r="F56" s="15">
        <f t="shared" si="0"/>
        <v>60</v>
      </c>
      <c r="G56" s="15">
        <v>65</v>
      </c>
      <c r="H56" s="15">
        <v>1</v>
      </c>
      <c r="I56" s="15">
        <f t="shared" si="1"/>
        <v>65</v>
      </c>
      <c r="J56" s="16">
        <v>55</v>
      </c>
      <c r="K56" s="15">
        <v>1</v>
      </c>
      <c r="L56" s="15">
        <f t="shared" si="2"/>
        <v>55</v>
      </c>
      <c r="M56" s="10">
        <v>37.5</v>
      </c>
      <c r="N56" s="17">
        <v>45</v>
      </c>
      <c r="O56" s="18">
        <v>0.9</v>
      </c>
      <c r="P56" s="15">
        <f t="shared" si="3"/>
        <v>40.5</v>
      </c>
      <c r="Q56" s="2">
        <v>60</v>
      </c>
      <c r="R56" s="1">
        <v>1</v>
      </c>
      <c r="S56" s="15">
        <f t="shared" si="4"/>
        <v>60</v>
      </c>
      <c r="T56" s="10">
        <v>27</v>
      </c>
      <c r="U56" s="6">
        <v>60</v>
      </c>
      <c r="V56" s="19" t="str">
        <f t="shared" si="5"/>
        <v/>
      </c>
    </row>
    <row r="57" spans="1:22">
      <c r="A57" s="7" t="s">
        <v>183</v>
      </c>
      <c r="B57" s="7" t="s">
        <v>184</v>
      </c>
      <c r="C57" s="7" t="s">
        <v>84</v>
      </c>
      <c r="D57" s="10"/>
      <c r="E57" s="15">
        <v>1</v>
      </c>
      <c r="F57" s="15">
        <f t="shared" si="0"/>
        <v>0</v>
      </c>
      <c r="G57" s="6"/>
      <c r="H57" s="15">
        <v>1</v>
      </c>
      <c r="I57" s="15">
        <f t="shared" si="1"/>
        <v>0</v>
      </c>
      <c r="J57" s="21"/>
      <c r="K57" s="15">
        <v>1</v>
      </c>
      <c r="L57" s="15">
        <f t="shared" si="2"/>
        <v>0</v>
      </c>
      <c r="M57" s="10"/>
      <c r="N57" s="11"/>
      <c r="O57" s="18">
        <v>1</v>
      </c>
      <c r="P57" s="15">
        <f t="shared" si="3"/>
        <v>0</v>
      </c>
      <c r="Q57" s="2"/>
      <c r="R57" s="1">
        <v>1</v>
      </c>
      <c r="S57" s="15">
        <f t="shared" si="4"/>
        <v>0</v>
      </c>
      <c r="T57" s="10"/>
      <c r="U57" s="6">
        <f t="shared" si="6"/>
        <v>0</v>
      </c>
      <c r="V57" s="19" t="str">
        <f t="shared" si="5"/>
        <v>Down</v>
      </c>
    </row>
    <row r="58" spans="1:22">
      <c r="A58" s="7" t="s">
        <v>25</v>
      </c>
      <c r="B58" s="7" t="s">
        <v>26</v>
      </c>
      <c r="C58" s="7" t="s">
        <v>84</v>
      </c>
      <c r="D58" s="10">
        <v>60</v>
      </c>
      <c r="E58" s="15">
        <v>1</v>
      </c>
      <c r="F58" s="15">
        <f t="shared" si="0"/>
        <v>60</v>
      </c>
      <c r="G58" s="10">
        <v>65</v>
      </c>
      <c r="H58" s="15">
        <v>1</v>
      </c>
      <c r="I58" s="15">
        <f t="shared" si="1"/>
        <v>65</v>
      </c>
      <c r="J58" s="21"/>
      <c r="K58" s="15">
        <v>1</v>
      </c>
      <c r="L58" s="15">
        <f t="shared" si="2"/>
        <v>0</v>
      </c>
      <c r="M58" s="10">
        <v>50</v>
      </c>
      <c r="N58" s="17"/>
      <c r="O58" s="18">
        <v>1</v>
      </c>
      <c r="P58" s="15">
        <f t="shared" si="3"/>
        <v>0</v>
      </c>
      <c r="Q58" s="2"/>
      <c r="R58" s="1">
        <v>1</v>
      </c>
      <c r="S58" s="15">
        <f t="shared" si="4"/>
        <v>0</v>
      </c>
      <c r="T58" s="10">
        <v>0</v>
      </c>
      <c r="U58" s="6">
        <f t="shared" si="6"/>
        <v>25</v>
      </c>
      <c r="V58" s="19" t="str">
        <f t="shared" si="5"/>
        <v>Down</v>
      </c>
    </row>
    <row r="59" spans="1:22">
      <c r="A59" s="7" t="s">
        <v>185</v>
      </c>
      <c r="B59" s="7" t="s">
        <v>186</v>
      </c>
      <c r="C59" s="7" t="s">
        <v>84</v>
      </c>
      <c r="D59" s="10">
        <v>60</v>
      </c>
      <c r="E59" s="15">
        <v>1</v>
      </c>
      <c r="F59" s="15">
        <f t="shared" si="0"/>
        <v>60</v>
      </c>
      <c r="G59" s="10">
        <v>75</v>
      </c>
      <c r="H59" s="15">
        <v>1</v>
      </c>
      <c r="I59" s="15">
        <f t="shared" si="1"/>
        <v>75</v>
      </c>
      <c r="J59" s="21">
        <v>70</v>
      </c>
      <c r="K59" s="15">
        <v>0.7</v>
      </c>
      <c r="L59" s="15">
        <f t="shared" si="2"/>
        <v>49</v>
      </c>
      <c r="M59" s="10">
        <v>50</v>
      </c>
      <c r="N59" s="17">
        <v>47</v>
      </c>
      <c r="O59" s="18">
        <v>0.9</v>
      </c>
      <c r="P59" s="15">
        <f t="shared" si="3"/>
        <v>42.300000000000004</v>
      </c>
      <c r="Q59" s="2">
        <v>65</v>
      </c>
      <c r="R59" s="1">
        <v>1</v>
      </c>
      <c r="S59" s="15">
        <f t="shared" si="4"/>
        <v>65</v>
      </c>
      <c r="T59" s="10">
        <v>22</v>
      </c>
      <c r="U59" s="6">
        <v>60</v>
      </c>
      <c r="V59" s="19" t="str">
        <f t="shared" si="5"/>
        <v/>
      </c>
    </row>
    <row r="60" spans="1:22">
      <c r="A60" s="7" t="s">
        <v>187</v>
      </c>
      <c r="B60" s="7" t="s">
        <v>188</v>
      </c>
      <c r="C60" s="7" t="s">
        <v>85</v>
      </c>
      <c r="D60" s="10">
        <v>50</v>
      </c>
      <c r="E60" s="15">
        <v>1</v>
      </c>
      <c r="F60" s="15">
        <f t="shared" si="0"/>
        <v>50</v>
      </c>
      <c r="G60" s="10">
        <v>54</v>
      </c>
      <c r="H60" s="15">
        <v>1</v>
      </c>
      <c r="I60" s="15">
        <f t="shared" si="1"/>
        <v>54</v>
      </c>
      <c r="J60" s="21">
        <v>45</v>
      </c>
      <c r="K60" s="15">
        <v>1</v>
      </c>
      <c r="L60" s="15">
        <f t="shared" si="2"/>
        <v>45</v>
      </c>
      <c r="M60" s="10">
        <v>25</v>
      </c>
      <c r="N60" s="17">
        <v>40</v>
      </c>
      <c r="O60" s="18">
        <v>1</v>
      </c>
      <c r="P60" s="15">
        <f t="shared" si="3"/>
        <v>40</v>
      </c>
      <c r="Q60" s="2">
        <v>55</v>
      </c>
      <c r="R60" s="1">
        <v>1</v>
      </c>
      <c r="S60" s="15">
        <f t="shared" si="4"/>
        <v>55</v>
      </c>
      <c r="T60" s="10">
        <v>2</v>
      </c>
      <c r="U60" s="6">
        <f t="shared" si="6"/>
        <v>31.45</v>
      </c>
      <c r="V60" s="19" t="str">
        <f t="shared" si="5"/>
        <v>Down</v>
      </c>
    </row>
    <row r="61" spans="1:22">
      <c r="A61" s="7" t="s">
        <v>189</v>
      </c>
      <c r="B61" s="7" t="s">
        <v>190</v>
      </c>
      <c r="C61" s="7" t="s">
        <v>85</v>
      </c>
      <c r="D61" s="10">
        <v>65</v>
      </c>
      <c r="E61" s="15">
        <v>1</v>
      </c>
      <c r="F61" s="15">
        <f t="shared" si="0"/>
        <v>65</v>
      </c>
      <c r="G61" s="10">
        <v>79</v>
      </c>
      <c r="H61" s="15">
        <v>1</v>
      </c>
      <c r="I61" s="15">
        <f t="shared" si="1"/>
        <v>79</v>
      </c>
      <c r="J61" s="21"/>
      <c r="K61" s="15">
        <v>1</v>
      </c>
      <c r="L61" s="15">
        <f t="shared" si="2"/>
        <v>0</v>
      </c>
      <c r="M61" s="10">
        <v>67</v>
      </c>
      <c r="N61" s="17"/>
      <c r="O61" s="18">
        <v>1</v>
      </c>
      <c r="P61" s="15">
        <f t="shared" si="3"/>
        <v>0</v>
      </c>
      <c r="Q61" s="2"/>
      <c r="R61" s="1">
        <v>1</v>
      </c>
      <c r="S61" s="15">
        <f t="shared" si="4"/>
        <v>0</v>
      </c>
      <c r="T61" s="10"/>
      <c r="U61" s="6">
        <f t="shared" si="6"/>
        <v>31.15</v>
      </c>
      <c r="V61" s="19" t="str">
        <f t="shared" si="5"/>
        <v>Down</v>
      </c>
    </row>
    <row r="62" spans="1:22">
      <c r="A62" s="7" t="s">
        <v>191</v>
      </c>
      <c r="B62" s="7" t="s">
        <v>192</v>
      </c>
      <c r="C62" s="7" t="s">
        <v>85</v>
      </c>
      <c r="D62" s="10">
        <v>65</v>
      </c>
      <c r="E62" s="15">
        <v>1</v>
      </c>
      <c r="F62" s="15">
        <f t="shared" si="0"/>
        <v>65</v>
      </c>
      <c r="G62" s="10">
        <v>65</v>
      </c>
      <c r="H62" s="15">
        <v>1</v>
      </c>
      <c r="I62" s="15">
        <f t="shared" si="1"/>
        <v>65</v>
      </c>
      <c r="J62" s="21">
        <v>50</v>
      </c>
      <c r="K62" s="15">
        <v>0.8</v>
      </c>
      <c r="L62" s="15">
        <f t="shared" si="2"/>
        <v>40</v>
      </c>
      <c r="M62" s="10">
        <v>28</v>
      </c>
      <c r="N62" s="17">
        <v>40</v>
      </c>
      <c r="O62" s="18">
        <v>1</v>
      </c>
      <c r="P62" s="15">
        <f t="shared" si="3"/>
        <v>40</v>
      </c>
      <c r="Q62" s="2">
        <v>60</v>
      </c>
      <c r="R62" s="1">
        <v>1</v>
      </c>
      <c r="S62" s="15">
        <f t="shared" si="4"/>
        <v>60</v>
      </c>
      <c r="T62" s="10">
        <v>19</v>
      </c>
      <c r="U62" s="6">
        <f t="shared" si="6"/>
        <v>41.6</v>
      </c>
      <c r="V62" s="19" t="str">
        <f t="shared" si="5"/>
        <v>Down</v>
      </c>
    </row>
    <row r="63" spans="1:22">
      <c r="A63" s="7" t="s">
        <v>193</v>
      </c>
      <c r="B63" s="7" t="s">
        <v>194</v>
      </c>
      <c r="C63" s="7" t="s">
        <v>85</v>
      </c>
      <c r="D63" s="10">
        <v>73</v>
      </c>
      <c r="E63" s="15">
        <v>1</v>
      </c>
      <c r="F63" s="15">
        <f t="shared" si="0"/>
        <v>73</v>
      </c>
      <c r="G63" s="10">
        <v>60</v>
      </c>
      <c r="H63" s="15">
        <v>1</v>
      </c>
      <c r="I63" s="15">
        <f t="shared" si="1"/>
        <v>60</v>
      </c>
      <c r="J63" s="21">
        <v>60</v>
      </c>
      <c r="K63" s="15">
        <v>1</v>
      </c>
      <c r="L63" s="15">
        <f t="shared" si="2"/>
        <v>60</v>
      </c>
      <c r="M63" s="10">
        <v>61.5</v>
      </c>
      <c r="N63" s="17">
        <v>42</v>
      </c>
      <c r="O63" s="18">
        <v>1</v>
      </c>
      <c r="P63" s="15">
        <f t="shared" si="3"/>
        <v>42</v>
      </c>
      <c r="Q63" s="2">
        <v>76</v>
      </c>
      <c r="R63" s="1">
        <v>1</v>
      </c>
      <c r="S63" s="15">
        <f t="shared" si="4"/>
        <v>76</v>
      </c>
      <c r="T63" s="10">
        <v>33</v>
      </c>
      <c r="U63" s="6">
        <v>60</v>
      </c>
      <c r="V63" s="19" t="str">
        <f t="shared" si="5"/>
        <v/>
      </c>
    </row>
    <row r="64" spans="1:22">
      <c r="A64" s="7" t="s">
        <v>195</v>
      </c>
      <c r="B64" s="7" t="s">
        <v>196</v>
      </c>
      <c r="C64" s="7" t="s">
        <v>85</v>
      </c>
      <c r="D64" s="10">
        <v>50</v>
      </c>
      <c r="E64" s="15">
        <v>1</v>
      </c>
      <c r="F64" s="15">
        <f t="shared" si="0"/>
        <v>50</v>
      </c>
      <c r="G64" s="10">
        <v>63</v>
      </c>
      <c r="H64" s="15">
        <v>1</v>
      </c>
      <c r="I64" s="15">
        <f t="shared" si="1"/>
        <v>63</v>
      </c>
      <c r="J64" s="21">
        <v>55</v>
      </c>
      <c r="K64" s="15">
        <v>0.7</v>
      </c>
      <c r="L64" s="15">
        <f t="shared" si="2"/>
        <v>38.5</v>
      </c>
      <c r="M64" s="10">
        <v>43</v>
      </c>
      <c r="N64" s="17">
        <v>30</v>
      </c>
      <c r="O64" s="18">
        <v>1</v>
      </c>
      <c r="P64" s="15">
        <f t="shared" si="3"/>
        <v>30</v>
      </c>
      <c r="Q64" s="2">
        <v>74</v>
      </c>
      <c r="R64" s="1">
        <v>1</v>
      </c>
      <c r="S64" s="15">
        <f t="shared" si="4"/>
        <v>74</v>
      </c>
      <c r="T64" s="10">
        <v>7</v>
      </c>
      <c r="U64" s="6">
        <f t="shared" si="6"/>
        <v>39.099999999999994</v>
      </c>
      <c r="V64" s="19" t="str">
        <f t="shared" si="5"/>
        <v>Down</v>
      </c>
    </row>
    <row r="65" spans="1:22">
      <c r="A65" s="7" t="s">
        <v>197</v>
      </c>
      <c r="B65" s="7" t="s">
        <v>198</v>
      </c>
      <c r="C65" s="7" t="s">
        <v>85</v>
      </c>
      <c r="D65" s="10">
        <v>65</v>
      </c>
      <c r="E65" s="15">
        <v>1</v>
      </c>
      <c r="F65" s="15">
        <f t="shared" si="0"/>
        <v>65</v>
      </c>
      <c r="G65" s="10">
        <v>66</v>
      </c>
      <c r="H65" s="15">
        <v>1</v>
      </c>
      <c r="I65" s="15">
        <f t="shared" si="1"/>
        <v>66</v>
      </c>
      <c r="J65" s="21">
        <v>65</v>
      </c>
      <c r="K65" s="15">
        <v>0.8</v>
      </c>
      <c r="L65" s="15">
        <f t="shared" si="2"/>
        <v>52</v>
      </c>
      <c r="M65" s="10">
        <v>50.5</v>
      </c>
      <c r="N65" s="17">
        <v>60</v>
      </c>
      <c r="O65" s="18">
        <v>1</v>
      </c>
      <c r="P65" s="15">
        <f t="shared" si="3"/>
        <v>60</v>
      </c>
      <c r="Q65" s="2">
        <v>60</v>
      </c>
      <c r="R65" s="1">
        <v>1</v>
      </c>
      <c r="S65" s="15">
        <f t="shared" si="4"/>
        <v>60</v>
      </c>
      <c r="T65" s="10">
        <v>52</v>
      </c>
      <c r="U65" s="6">
        <f t="shared" si="6"/>
        <v>63.724999999999994</v>
      </c>
      <c r="V65" s="19" t="str">
        <f t="shared" si="5"/>
        <v/>
      </c>
    </row>
    <row r="66" spans="1:22">
      <c r="A66" s="7" t="s">
        <v>199</v>
      </c>
      <c r="B66" s="7" t="s">
        <v>200</v>
      </c>
      <c r="C66" s="7" t="s">
        <v>85</v>
      </c>
      <c r="D66" s="10">
        <v>75</v>
      </c>
      <c r="E66" s="15">
        <v>1</v>
      </c>
      <c r="F66" s="15">
        <f t="shared" si="0"/>
        <v>75</v>
      </c>
      <c r="G66" s="10">
        <v>61</v>
      </c>
      <c r="H66" s="15">
        <v>1</v>
      </c>
      <c r="I66" s="15">
        <f t="shared" si="1"/>
        <v>61</v>
      </c>
      <c r="J66" s="19">
        <v>70</v>
      </c>
      <c r="K66" s="15">
        <v>1</v>
      </c>
      <c r="L66" s="15">
        <f t="shared" si="2"/>
        <v>70</v>
      </c>
      <c r="M66" s="10">
        <v>57.5</v>
      </c>
      <c r="N66" s="17">
        <v>70</v>
      </c>
      <c r="O66" s="18">
        <v>1</v>
      </c>
      <c r="P66" s="15">
        <f t="shared" si="3"/>
        <v>70</v>
      </c>
      <c r="Q66" s="2">
        <v>80</v>
      </c>
      <c r="R66" s="1">
        <v>1</v>
      </c>
      <c r="S66" s="15">
        <f t="shared" si="4"/>
        <v>80</v>
      </c>
      <c r="T66" s="10">
        <v>17</v>
      </c>
      <c r="U66" s="6">
        <v>60</v>
      </c>
      <c r="V66" s="19" t="str">
        <f t="shared" si="5"/>
        <v/>
      </c>
    </row>
    <row r="67" spans="1:22">
      <c r="A67" s="7" t="s">
        <v>201</v>
      </c>
      <c r="B67" s="7" t="s">
        <v>202</v>
      </c>
      <c r="C67" s="7" t="s">
        <v>85</v>
      </c>
      <c r="D67" s="10">
        <v>90</v>
      </c>
      <c r="E67" s="15">
        <v>1</v>
      </c>
      <c r="F67" s="15">
        <f t="shared" si="0"/>
        <v>90</v>
      </c>
      <c r="G67" s="10">
        <v>78</v>
      </c>
      <c r="H67" s="15">
        <v>1</v>
      </c>
      <c r="I67" s="15">
        <f t="shared" si="1"/>
        <v>78</v>
      </c>
      <c r="J67" s="19">
        <v>55</v>
      </c>
      <c r="K67" s="15">
        <v>1</v>
      </c>
      <c r="L67" s="15">
        <f t="shared" si="2"/>
        <v>55</v>
      </c>
      <c r="M67" s="10">
        <v>65.5</v>
      </c>
      <c r="N67" s="17">
        <v>63</v>
      </c>
      <c r="O67" s="18">
        <v>1</v>
      </c>
      <c r="P67" s="15">
        <f t="shared" si="3"/>
        <v>63</v>
      </c>
      <c r="Q67" s="2">
        <v>50</v>
      </c>
      <c r="R67" s="1">
        <v>1</v>
      </c>
      <c r="S67" s="15">
        <f t="shared" si="4"/>
        <v>50</v>
      </c>
      <c r="T67" s="10">
        <v>24</v>
      </c>
      <c r="U67" s="6">
        <v>60</v>
      </c>
      <c r="V67" s="19" t="str">
        <f t="shared" si="5"/>
        <v/>
      </c>
    </row>
    <row r="68" spans="1:22">
      <c r="A68" s="7" t="s">
        <v>27</v>
      </c>
      <c r="B68" s="7" t="s">
        <v>28</v>
      </c>
      <c r="C68" s="7" t="s">
        <v>84</v>
      </c>
      <c r="D68" s="10">
        <v>82</v>
      </c>
      <c r="E68" s="15">
        <v>1</v>
      </c>
      <c r="F68" s="15">
        <f t="shared" ref="F68:F77" si="7">D68*E68</f>
        <v>82</v>
      </c>
      <c r="G68" s="10">
        <v>82</v>
      </c>
      <c r="H68" s="15">
        <v>1</v>
      </c>
      <c r="I68" s="15">
        <f t="shared" ref="I68" si="8">G68*H68</f>
        <v>82</v>
      </c>
      <c r="J68" s="19">
        <v>30</v>
      </c>
      <c r="K68" s="15">
        <v>1</v>
      </c>
      <c r="L68" s="15">
        <f t="shared" ref="L68:L77" si="9">J68*K68</f>
        <v>30</v>
      </c>
      <c r="M68" s="10">
        <v>60</v>
      </c>
      <c r="N68" s="17">
        <v>80</v>
      </c>
      <c r="O68" s="18">
        <v>1</v>
      </c>
      <c r="P68" s="15">
        <f t="shared" ref="P68:P77" si="10">N68*O68</f>
        <v>80</v>
      </c>
      <c r="Q68" s="2">
        <v>88</v>
      </c>
      <c r="R68" s="1">
        <v>1</v>
      </c>
      <c r="S68" s="15">
        <f t="shared" ref="S68:S77" si="11">Q68*R68</f>
        <v>88</v>
      </c>
      <c r="T68" s="10">
        <v>55</v>
      </c>
      <c r="U68" s="6">
        <f t="shared" ref="U68" si="12">F68*$F$1+I68*$I$1+L68*$L$1+M68*$M$1+P68*$P$1+S68*$S$1+T68*$T$1</f>
        <v>73.2</v>
      </c>
      <c r="V68" s="19" t="str">
        <f t="shared" ref="V68:V77" si="13">IF(U68&gt;=60,"","Down")</f>
        <v/>
      </c>
    </row>
    <row r="69" spans="1:22">
      <c r="A69" s="7" t="s">
        <v>203</v>
      </c>
      <c r="B69" s="7" t="s">
        <v>204</v>
      </c>
      <c r="C69" s="7" t="s">
        <v>85</v>
      </c>
      <c r="D69" s="10">
        <v>64</v>
      </c>
      <c r="E69" s="15">
        <v>1</v>
      </c>
      <c r="F69" s="15">
        <f t="shared" si="7"/>
        <v>64</v>
      </c>
      <c r="G69" s="10">
        <v>64</v>
      </c>
      <c r="H69" s="15">
        <v>1</v>
      </c>
      <c r="I69" s="15">
        <f t="shared" ref="I69:I77" si="14">G69*H69</f>
        <v>64</v>
      </c>
      <c r="J69" s="19">
        <v>60</v>
      </c>
      <c r="K69" s="15">
        <v>1</v>
      </c>
      <c r="L69" s="15">
        <f t="shared" si="9"/>
        <v>60</v>
      </c>
      <c r="M69" s="10">
        <v>40</v>
      </c>
      <c r="N69" s="17">
        <v>45</v>
      </c>
      <c r="O69" s="18">
        <v>1</v>
      </c>
      <c r="P69" s="15">
        <f t="shared" si="10"/>
        <v>45</v>
      </c>
      <c r="Q69" s="2">
        <v>75</v>
      </c>
      <c r="R69" s="1">
        <v>1</v>
      </c>
      <c r="S69" s="15">
        <f t="shared" si="11"/>
        <v>75</v>
      </c>
      <c r="T69" s="10">
        <v>49</v>
      </c>
      <c r="U69" s="6">
        <f t="shared" ref="U69:U77" si="15">F69*$F$1+I69*$I$1+L69*$L$1+M69*$M$1+P69*$P$1+S69*$S$1+T69*$T$1</f>
        <v>60.4</v>
      </c>
      <c r="V69" s="19" t="str">
        <f t="shared" si="13"/>
        <v/>
      </c>
    </row>
    <row r="70" spans="1:22">
      <c r="A70" s="7" t="s">
        <v>205</v>
      </c>
      <c r="B70" s="7" t="s">
        <v>206</v>
      </c>
      <c r="C70" s="7" t="s">
        <v>85</v>
      </c>
      <c r="D70" s="10">
        <v>85</v>
      </c>
      <c r="E70" s="15">
        <v>1</v>
      </c>
      <c r="F70" s="15">
        <f t="shared" si="7"/>
        <v>85</v>
      </c>
      <c r="G70" s="10">
        <v>80</v>
      </c>
      <c r="H70" s="15">
        <v>1</v>
      </c>
      <c r="I70" s="15">
        <f t="shared" si="14"/>
        <v>80</v>
      </c>
      <c r="J70" s="19">
        <v>55</v>
      </c>
      <c r="K70" s="15">
        <v>1</v>
      </c>
      <c r="L70" s="15">
        <f t="shared" si="9"/>
        <v>55</v>
      </c>
      <c r="M70" s="10">
        <v>43.5</v>
      </c>
      <c r="N70" s="17">
        <v>45</v>
      </c>
      <c r="O70" s="18">
        <v>1</v>
      </c>
      <c r="P70" s="15">
        <f t="shared" si="10"/>
        <v>45</v>
      </c>
      <c r="Q70" s="2">
        <v>50</v>
      </c>
      <c r="R70" s="1">
        <v>1</v>
      </c>
      <c r="S70" s="15">
        <f t="shared" si="11"/>
        <v>50</v>
      </c>
      <c r="T70" s="10">
        <v>16</v>
      </c>
      <c r="U70" s="6">
        <v>60</v>
      </c>
      <c r="V70" s="19" t="str">
        <f t="shared" si="13"/>
        <v/>
      </c>
    </row>
    <row r="71" spans="1:22">
      <c r="A71" s="7" t="s">
        <v>29</v>
      </c>
      <c r="B71" s="7" t="s">
        <v>30</v>
      </c>
      <c r="C71" s="7" t="s">
        <v>84</v>
      </c>
      <c r="D71" s="10">
        <v>72</v>
      </c>
      <c r="E71" s="15">
        <v>0.7</v>
      </c>
      <c r="F71" s="15">
        <f t="shared" si="7"/>
        <v>50.4</v>
      </c>
      <c r="G71" s="10">
        <v>62</v>
      </c>
      <c r="H71" s="15">
        <v>1</v>
      </c>
      <c r="I71" s="15">
        <f t="shared" si="14"/>
        <v>62</v>
      </c>
      <c r="J71" s="19">
        <v>75</v>
      </c>
      <c r="K71" s="15">
        <v>0.7</v>
      </c>
      <c r="L71" s="15">
        <f t="shared" si="9"/>
        <v>52.5</v>
      </c>
      <c r="M71" s="10">
        <v>62.5</v>
      </c>
      <c r="N71" s="17"/>
      <c r="O71" s="18">
        <v>1</v>
      </c>
      <c r="P71" s="15">
        <f t="shared" si="10"/>
        <v>0</v>
      </c>
      <c r="Q71" s="2">
        <v>70</v>
      </c>
      <c r="R71" s="1">
        <v>1</v>
      </c>
      <c r="S71" s="15">
        <f t="shared" si="11"/>
        <v>70</v>
      </c>
      <c r="T71" s="10">
        <v>42</v>
      </c>
      <c r="U71" s="6">
        <v>60</v>
      </c>
      <c r="V71" s="19" t="str">
        <f t="shared" si="13"/>
        <v/>
      </c>
    </row>
    <row r="72" spans="1:22">
      <c r="A72" s="7" t="s">
        <v>207</v>
      </c>
      <c r="B72" s="7" t="s">
        <v>208</v>
      </c>
      <c r="C72" s="7" t="s">
        <v>85</v>
      </c>
      <c r="D72" s="10"/>
      <c r="E72" s="15">
        <v>1</v>
      </c>
      <c r="F72" s="15">
        <f t="shared" si="7"/>
        <v>0</v>
      </c>
      <c r="G72" s="10"/>
      <c r="H72" s="15">
        <v>1</v>
      </c>
      <c r="I72" s="15">
        <f t="shared" si="14"/>
        <v>0</v>
      </c>
      <c r="J72" s="19"/>
      <c r="K72" s="15">
        <v>1</v>
      </c>
      <c r="L72" s="15">
        <f t="shared" si="9"/>
        <v>0</v>
      </c>
      <c r="M72" s="10"/>
      <c r="N72" s="17"/>
      <c r="O72" s="18">
        <v>1</v>
      </c>
      <c r="P72" s="15">
        <f t="shared" si="10"/>
        <v>0</v>
      </c>
      <c r="Q72" s="2"/>
      <c r="R72" s="1">
        <v>1</v>
      </c>
      <c r="S72" s="15">
        <f t="shared" si="11"/>
        <v>0</v>
      </c>
      <c r="T72" s="10"/>
      <c r="U72" s="6">
        <f t="shared" si="15"/>
        <v>0</v>
      </c>
      <c r="V72" s="19" t="str">
        <f t="shared" si="13"/>
        <v>Down</v>
      </c>
    </row>
    <row r="73" spans="1:22">
      <c r="A73" s="7" t="s">
        <v>209</v>
      </c>
      <c r="B73" s="7" t="s">
        <v>210</v>
      </c>
      <c r="C73" s="7" t="s">
        <v>84</v>
      </c>
      <c r="D73" s="10"/>
      <c r="E73" s="15">
        <v>1</v>
      </c>
      <c r="F73" s="15">
        <f t="shared" si="7"/>
        <v>0</v>
      </c>
      <c r="G73" s="10"/>
      <c r="H73" s="15">
        <v>1</v>
      </c>
      <c r="I73" s="15">
        <f t="shared" si="14"/>
        <v>0</v>
      </c>
      <c r="J73" s="19"/>
      <c r="K73" s="15">
        <v>1</v>
      </c>
      <c r="L73" s="15">
        <f t="shared" si="9"/>
        <v>0</v>
      </c>
      <c r="M73" s="10"/>
      <c r="N73" s="17"/>
      <c r="O73" s="18">
        <v>1</v>
      </c>
      <c r="P73" s="15">
        <f t="shared" si="10"/>
        <v>0</v>
      </c>
      <c r="Q73" s="2"/>
      <c r="R73" s="1">
        <v>1</v>
      </c>
      <c r="S73" s="15">
        <f t="shared" si="11"/>
        <v>0</v>
      </c>
      <c r="T73" s="10">
        <v>0</v>
      </c>
      <c r="U73" s="6">
        <f t="shared" si="15"/>
        <v>0</v>
      </c>
      <c r="V73" s="19" t="str">
        <f t="shared" si="13"/>
        <v>Down</v>
      </c>
    </row>
    <row r="74" spans="1:22">
      <c r="A74" s="7" t="s">
        <v>211</v>
      </c>
      <c r="B74" s="7" t="s">
        <v>212</v>
      </c>
      <c r="C74" s="7" t="s">
        <v>85</v>
      </c>
      <c r="D74" s="10">
        <v>64</v>
      </c>
      <c r="E74" s="15">
        <v>1</v>
      </c>
      <c r="F74" s="15">
        <f t="shared" si="7"/>
        <v>64</v>
      </c>
      <c r="G74" s="10">
        <v>63</v>
      </c>
      <c r="H74" s="15">
        <v>1</v>
      </c>
      <c r="I74" s="15">
        <f t="shared" si="14"/>
        <v>63</v>
      </c>
      <c r="J74" s="19">
        <v>55</v>
      </c>
      <c r="K74" s="15">
        <v>1</v>
      </c>
      <c r="L74" s="15">
        <f t="shared" si="9"/>
        <v>55</v>
      </c>
      <c r="M74" s="10">
        <v>51</v>
      </c>
      <c r="N74" s="17">
        <v>68</v>
      </c>
      <c r="O74" s="18">
        <v>1</v>
      </c>
      <c r="P74" s="15">
        <f t="shared" si="10"/>
        <v>68</v>
      </c>
      <c r="Q74" s="2">
        <v>80</v>
      </c>
      <c r="R74" s="1">
        <v>1</v>
      </c>
      <c r="S74" s="15">
        <f t="shared" si="11"/>
        <v>80</v>
      </c>
      <c r="T74" s="10">
        <v>48</v>
      </c>
      <c r="U74" s="6">
        <f t="shared" si="15"/>
        <v>64.95</v>
      </c>
      <c r="V74" s="19" t="str">
        <f t="shared" si="13"/>
        <v/>
      </c>
    </row>
    <row r="75" spans="1:22">
      <c r="A75" s="7" t="s">
        <v>213</v>
      </c>
      <c r="B75" s="7" t="s">
        <v>214</v>
      </c>
      <c r="C75" s="7" t="s">
        <v>85</v>
      </c>
      <c r="D75" s="10"/>
      <c r="E75" s="15">
        <v>1</v>
      </c>
      <c r="F75" s="15">
        <f t="shared" si="7"/>
        <v>0</v>
      </c>
      <c r="G75" s="10"/>
      <c r="H75" s="15">
        <v>1</v>
      </c>
      <c r="I75" s="15">
        <f t="shared" si="14"/>
        <v>0</v>
      </c>
      <c r="J75" s="19"/>
      <c r="K75" s="15">
        <v>1</v>
      </c>
      <c r="L75" s="15">
        <f t="shared" si="9"/>
        <v>0</v>
      </c>
      <c r="M75" s="10"/>
      <c r="N75" s="17"/>
      <c r="O75" s="18">
        <v>1</v>
      </c>
      <c r="P75" s="15">
        <f t="shared" si="10"/>
        <v>0</v>
      </c>
      <c r="Q75" s="2"/>
      <c r="R75" s="1">
        <v>1</v>
      </c>
      <c r="S75" s="15">
        <f t="shared" si="11"/>
        <v>0</v>
      </c>
      <c r="T75" s="10"/>
      <c r="U75" s="6">
        <f t="shared" si="15"/>
        <v>0</v>
      </c>
      <c r="V75" s="19" t="str">
        <f t="shared" si="13"/>
        <v>Down</v>
      </c>
    </row>
    <row r="76" spans="1:22">
      <c r="A76" s="7" t="s">
        <v>215</v>
      </c>
      <c r="B76" s="7" t="s">
        <v>216</v>
      </c>
      <c r="C76" s="7" t="s">
        <v>84</v>
      </c>
      <c r="D76" s="10"/>
      <c r="E76" s="15">
        <v>1</v>
      </c>
      <c r="F76" s="15">
        <f t="shared" si="7"/>
        <v>0</v>
      </c>
      <c r="G76" s="10">
        <v>63</v>
      </c>
      <c r="H76" s="15">
        <v>1</v>
      </c>
      <c r="I76" s="15">
        <f t="shared" si="14"/>
        <v>63</v>
      </c>
      <c r="J76" s="19">
        <v>70</v>
      </c>
      <c r="K76" s="15">
        <v>1</v>
      </c>
      <c r="L76" s="15">
        <f t="shared" si="9"/>
        <v>70</v>
      </c>
      <c r="M76" s="10">
        <v>76</v>
      </c>
      <c r="N76" s="17">
        <v>40</v>
      </c>
      <c r="O76" s="18">
        <v>1</v>
      </c>
      <c r="P76" s="15">
        <f t="shared" si="10"/>
        <v>40</v>
      </c>
      <c r="Q76" s="2">
        <v>60</v>
      </c>
      <c r="R76" s="1">
        <v>1</v>
      </c>
      <c r="S76" s="15">
        <f t="shared" si="11"/>
        <v>60</v>
      </c>
      <c r="T76" s="10">
        <v>21</v>
      </c>
      <c r="U76" s="6">
        <v>60</v>
      </c>
      <c r="V76" s="19" t="str">
        <f t="shared" si="13"/>
        <v/>
      </c>
    </row>
    <row r="77" spans="1:22">
      <c r="A77" s="7" t="s">
        <v>217</v>
      </c>
      <c r="B77" s="7" t="s">
        <v>218</v>
      </c>
      <c r="C77" s="7" t="s">
        <v>85</v>
      </c>
      <c r="D77" s="10">
        <v>72</v>
      </c>
      <c r="E77" s="15">
        <v>1</v>
      </c>
      <c r="F77" s="15">
        <f t="shared" si="7"/>
        <v>72</v>
      </c>
      <c r="G77" s="10">
        <v>56</v>
      </c>
      <c r="H77" s="15">
        <v>1</v>
      </c>
      <c r="I77" s="15">
        <f t="shared" si="14"/>
        <v>56</v>
      </c>
      <c r="J77" s="19">
        <v>70</v>
      </c>
      <c r="K77" s="15">
        <v>0.7</v>
      </c>
      <c r="L77" s="15">
        <f t="shared" si="9"/>
        <v>49</v>
      </c>
      <c r="M77" s="10">
        <v>47</v>
      </c>
      <c r="N77" s="17">
        <v>40</v>
      </c>
      <c r="O77" s="18">
        <v>1</v>
      </c>
      <c r="P77" s="15">
        <f t="shared" si="10"/>
        <v>40</v>
      </c>
      <c r="Q77" s="2">
        <v>55</v>
      </c>
      <c r="R77" s="1">
        <v>1</v>
      </c>
      <c r="S77" s="15">
        <f t="shared" si="11"/>
        <v>55</v>
      </c>
      <c r="T77" s="10">
        <v>0</v>
      </c>
      <c r="U77" s="6">
        <f t="shared" si="15"/>
        <v>38.950000000000003</v>
      </c>
      <c r="V77" s="19" t="str">
        <f t="shared" si="13"/>
        <v>Down</v>
      </c>
    </row>
  </sheetData>
  <sortState ref="A3:C77">
    <sortCondition ref="A3:A77"/>
  </sortState>
  <mergeCells count="1">
    <mergeCell ref="A1:C1"/>
  </mergeCells>
  <phoneticPr fontId="1" type="noConversion"/>
  <printOptions horizontalCentered="1" verticalCentered="1"/>
  <pageMargins left="0" right="0" top="0.3" bottom="0.17" header="0.17" footer="0.17"/>
  <pageSetup paperSize="9" scale="77" orientation="portrait" r:id="rId1"/>
  <headerFooter alignWithMargins="0">
    <oddHeader>&amp;C&amp;Z&amp;F</oddHead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8"/>
  <sheetViews>
    <sheetView tabSelected="1" topLeftCell="A9" workbookViewId="0">
      <selection activeCell="AA18" sqref="AA18"/>
    </sheetView>
  </sheetViews>
  <sheetFormatPr defaultRowHeight="14.25"/>
  <cols>
    <col min="1" max="1" width="7.625" style="12" customWidth="1"/>
    <col min="2" max="2" width="5" style="9" bestFit="1" customWidth="1"/>
    <col min="3" max="3" width="5" style="12" bestFit="1" customWidth="1"/>
    <col min="4" max="4" width="6" style="12" bestFit="1" customWidth="1"/>
    <col min="5" max="5" width="5.875" style="9" bestFit="1" customWidth="1"/>
    <col min="6" max="6" width="5" style="12" bestFit="1" customWidth="1"/>
    <col min="7" max="7" width="5.875" style="12" bestFit="1" customWidth="1"/>
    <col min="8" max="8" width="5.375" style="12" customWidth="1"/>
    <col min="9" max="9" width="5" style="12" bestFit="1" customWidth="1"/>
    <col min="10" max="10" width="5.875" style="12" bestFit="1" customWidth="1"/>
    <col min="11" max="11" width="6.75" style="12" bestFit="1" customWidth="1"/>
    <col min="12" max="12" width="5.875" style="12" bestFit="1" customWidth="1"/>
    <col min="13" max="13" width="5" style="12" bestFit="1" customWidth="1"/>
    <col min="14" max="14" width="5.875" style="12" bestFit="1" customWidth="1"/>
    <col min="15" max="15" width="5.875" style="12" customWidth="1"/>
    <col min="16" max="16" width="5" style="12" bestFit="1" customWidth="1"/>
    <col min="17" max="17" width="5.875" style="12" customWidth="1"/>
    <col min="18" max="18" width="5" style="9" bestFit="1" customWidth="1"/>
    <col min="19" max="19" width="6.75" style="12" bestFit="1" customWidth="1"/>
    <col min="20" max="20" width="5" style="12" bestFit="1" customWidth="1"/>
    <col min="21" max="21" width="4.5" style="12" customWidth="1"/>
    <col min="22" max="16384" width="9" style="12"/>
  </cols>
  <sheetData>
    <row r="1" spans="1:27">
      <c r="A1" s="23" t="s">
        <v>86</v>
      </c>
      <c r="B1" s="12"/>
      <c r="D1" s="13">
        <v>0.1</v>
      </c>
      <c r="E1" s="12"/>
      <c r="G1" s="13">
        <v>0.1</v>
      </c>
      <c r="J1" s="13">
        <v>0.1</v>
      </c>
      <c r="K1" s="13">
        <v>0.25</v>
      </c>
      <c r="N1" s="13">
        <v>0.1</v>
      </c>
      <c r="Q1" s="13">
        <v>0.1</v>
      </c>
      <c r="R1" s="14">
        <v>0.4</v>
      </c>
    </row>
    <row r="2" spans="1:27" ht="28.5">
      <c r="A2" s="3" t="s">
        <v>0</v>
      </c>
      <c r="B2" s="4" t="s">
        <v>1</v>
      </c>
      <c r="C2" s="4" t="s">
        <v>2</v>
      </c>
      <c r="D2" s="4" t="s">
        <v>1</v>
      </c>
      <c r="E2" s="4" t="s">
        <v>7</v>
      </c>
      <c r="F2" s="4" t="s">
        <v>2</v>
      </c>
      <c r="G2" s="4" t="s">
        <v>7</v>
      </c>
      <c r="H2" s="4" t="s">
        <v>8</v>
      </c>
      <c r="I2" s="4" t="s">
        <v>2</v>
      </c>
      <c r="J2" s="4" t="s">
        <v>8</v>
      </c>
      <c r="K2" s="4" t="s">
        <v>3</v>
      </c>
      <c r="L2" s="4" t="s">
        <v>9</v>
      </c>
      <c r="M2" s="4" t="s">
        <v>2</v>
      </c>
      <c r="N2" s="4" t="s">
        <v>9</v>
      </c>
      <c r="O2" s="4" t="s">
        <v>219</v>
      </c>
      <c r="P2" s="4" t="s">
        <v>2</v>
      </c>
      <c r="Q2" s="4" t="s">
        <v>219</v>
      </c>
      <c r="R2" s="4" t="s">
        <v>4</v>
      </c>
      <c r="S2" s="4" t="s">
        <v>5</v>
      </c>
      <c r="T2" s="26" t="s">
        <v>6</v>
      </c>
      <c r="U2" s="19" t="s">
        <v>220</v>
      </c>
      <c r="V2" s="12" t="s">
        <v>230</v>
      </c>
    </row>
    <row r="3" spans="1:27">
      <c r="A3" s="7" t="s">
        <v>83</v>
      </c>
      <c r="B3" s="10">
        <v>65</v>
      </c>
      <c r="C3" s="10">
        <v>1</v>
      </c>
      <c r="D3" s="15">
        <f t="shared" ref="D3:D13" si="0">B3*C3</f>
        <v>65</v>
      </c>
      <c r="E3" s="10">
        <v>60</v>
      </c>
      <c r="F3" s="15">
        <v>1</v>
      </c>
      <c r="G3" s="15">
        <f t="shared" ref="G3:G34" si="1">E3*F3</f>
        <v>60</v>
      </c>
      <c r="H3" s="15">
        <v>60</v>
      </c>
      <c r="I3" s="15">
        <v>0.9</v>
      </c>
      <c r="J3" s="15">
        <f t="shared" ref="J3:J34" si="2">H3*I3</f>
        <v>54</v>
      </c>
      <c r="K3" s="21">
        <v>53</v>
      </c>
      <c r="L3" s="17">
        <v>75</v>
      </c>
      <c r="M3" s="18">
        <v>1</v>
      </c>
      <c r="N3" s="15">
        <f t="shared" ref="N3:N34" si="3">L3*M3</f>
        <v>75</v>
      </c>
      <c r="O3" s="1">
        <v>60</v>
      </c>
      <c r="P3" s="1">
        <v>1</v>
      </c>
      <c r="Q3" s="15">
        <f t="shared" ref="Q3:Q34" si="4">O3*P3</f>
        <v>60</v>
      </c>
      <c r="R3" s="10">
        <v>8</v>
      </c>
      <c r="S3" s="25">
        <f>D3*$D$1+G3*$G$1+J3*$J$1+K3*$K$1+N3*$N$1+Q3*$Q$1+R3*$R$1</f>
        <v>47.85</v>
      </c>
      <c r="T3" s="27" t="str">
        <f t="shared" ref="T3:T34" si="5">IF(S3&gt;=60,"","Down")</f>
        <v>Down</v>
      </c>
      <c r="U3" s="19">
        <v>37</v>
      </c>
      <c r="V3" s="10" t="str">
        <f>VLOOKUP(S3,$Y$5:$Z$10,2,TRUE)</f>
        <v>D</v>
      </c>
    </row>
    <row r="4" spans="1:27">
      <c r="A4" s="7" t="s">
        <v>82</v>
      </c>
      <c r="B4" s="10">
        <v>50</v>
      </c>
      <c r="C4" s="10">
        <v>1</v>
      </c>
      <c r="D4" s="15">
        <f t="shared" si="0"/>
        <v>50</v>
      </c>
      <c r="E4" s="10">
        <v>60</v>
      </c>
      <c r="F4" s="15">
        <v>1</v>
      </c>
      <c r="G4" s="15">
        <f t="shared" si="1"/>
        <v>60</v>
      </c>
      <c r="H4" s="15">
        <v>60</v>
      </c>
      <c r="I4" s="15">
        <v>1</v>
      </c>
      <c r="J4" s="15">
        <f t="shared" si="2"/>
        <v>60</v>
      </c>
      <c r="K4" s="21">
        <v>50</v>
      </c>
      <c r="L4" s="17">
        <v>65</v>
      </c>
      <c r="M4" s="18">
        <v>1</v>
      </c>
      <c r="N4" s="15">
        <f t="shared" si="3"/>
        <v>65</v>
      </c>
      <c r="O4" s="2">
        <v>60</v>
      </c>
      <c r="P4" s="1">
        <v>1</v>
      </c>
      <c r="Q4" s="15">
        <f t="shared" si="4"/>
        <v>60</v>
      </c>
      <c r="R4" s="10">
        <v>19</v>
      </c>
      <c r="S4" s="25">
        <v>60</v>
      </c>
      <c r="T4" s="27" t="str">
        <f t="shared" si="5"/>
        <v/>
      </c>
      <c r="U4" s="19">
        <v>32</v>
      </c>
      <c r="V4" s="10" t="str">
        <f>VLOOKUP(S4,$Y$5:$Z$10,2,TRUE)</f>
        <v>C</v>
      </c>
    </row>
    <row r="5" spans="1:27">
      <c r="A5" s="7" t="s">
        <v>81</v>
      </c>
      <c r="B5" s="10">
        <v>70</v>
      </c>
      <c r="C5" s="10">
        <v>1</v>
      </c>
      <c r="D5" s="15">
        <f t="shared" si="0"/>
        <v>70</v>
      </c>
      <c r="E5" s="10">
        <v>70</v>
      </c>
      <c r="F5" s="15">
        <v>1</v>
      </c>
      <c r="G5" s="15">
        <f t="shared" si="1"/>
        <v>70</v>
      </c>
      <c r="H5" s="15">
        <v>75</v>
      </c>
      <c r="I5" s="15">
        <v>1</v>
      </c>
      <c r="J5" s="15">
        <f t="shared" si="2"/>
        <v>75</v>
      </c>
      <c r="K5" s="21">
        <v>79</v>
      </c>
      <c r="L5" s="17">
        <v>80</v>
      </c>
      <c r="M5" s="18">
        <v>1</v>
      </c>
      <c r="N5" s="15">
        <f t="shared" si="3"/>
        <v>80</v>
      </c>
      <c r="O5" s="2">
        <v>70</v>
      </c>
      <c r="P5" s="1">
        <v>1</v>
      </c>
      <c r="Q5" s="15">
        <f t="shared" si="4"/>
        <v>70</v>
      </c>
      <c r="R5" s="10">
        <v>71</v>
      </c>
      <c r="S5" s="25">
        <f>D5*$D$1+G5*$G$1+J5*$J$1+K5*$K$1+N5*$N$1+Q5*$Q$1+R5*$R$1</f>
        <v>84.65</v>
      </c>
      <c r="T5" s="27" t="str">
        <f t="shared" si="5"/>
        <v/>
      </c>
      <c r="U5" s="19">
        <v>3</v>
      </c>
      <c r="V5" s="10" t="str">
        <f>VLOOKUP(S5,$Y$5:$Z$10,2,TRUE)</f>
        <v>B</v>
      </c>
      <c r="Y5" s="19">
        <v>0</v>
      </c>
      <c r="Z5" s="19" t="s">
        <v>229</v>
      </c>
    </row>
    <row r="6" spans="1:27">
      <c r="A6" s="7" t="s">
        <v>80</v>
      </c>
      <c r="B6" s="10">
        <v>65</v>
      </c>
      <c r="C6" s="10">
        <v>1</v>
      </c>
      <c r="D6" s="15">
        <f t="shared" si="0"/>
        <v>65</v>
      </c>
      <c r="E6" s="10">
        <v>60</v>
      </c>
      <c r="F6" s="15">
        <v>1</v>
      </c>
      <c r="G6" s="15">
        <f t="shared" si="1"/>
        <v>60</v>
      </c>
      <c r="H6" s="15"/>
      <c r="I6" s="15">
        <v>1</v>
      </c>
      <c r="J6" s="15">
        <f t="shared" si="2"/>
        <v>0</v>
      </c>
      <c r="K6" s="21">
        <v>42</v>
      </c>
      <c r="L6" s="17">
        <v>70</v>
      </c>
      <c r="M6" s="18">
        <v>0.6</v>
      </c>
      <c r="N6" s="15">
        <f t="shared" si="3"/>
        <v>42</v>
      </c>
      <c r="O6" s="2">
        <v>75</v>
      </c>
      <c r="P6" s="1">
        <v>1</v>
      </c>
      <c r="Q6" s="15">
        <f t="shared" si="4"/>
        <v>75</v>
      </c>
      <c r="R6" s="10">
        <v>0</v>
      </c>
      <c r="S6" s="25">
        <f>D6*$D$1+G6*$G$1+J6*$J$1+K6*$K$1+N6*$N$1+Q6*$Q$1+R6*$R$1</f>
        <v>34.700000000000003</v>
      </c>
      <c r="T6" s="27" t="str">
        <f t="shared" si="5"/>
        <v>Down</v>
      </c>
      <c r="U6" s="19">
        <v>49</v>
      </c>
      <c r="V6" s="10" t="str">
        <f>VLOOKUP(S6,$Y$5:$Z$10,2,TRUE)</f>
        <v>E</v>
      </c>
      <c r="Y6" s="19">
        <v>40</v>
      </c>
      <c r="Z6" s="19" t="s">
        <v>228</v>
      </c>
    </row>
    <row r="7" spans="1:27">
      <c r="A7" s="7" t="s">
        <v>79</v>
      </c>
      <c r="B7" s="10">
        <v>80</v>
      </c>
      <c r="C7" s="10">
        <v>1</v>
      </c>
      <c r="D7" s="15">
        <f t="shared" si="0"/>
        <v>80</v>
      </c>
      <c r="E7" s="10">
        <v>65</v>
      </c>
      <c r="F7" s="15">
        <v>1</v>
      </c>
      <c r="G7" s="15">
        <f t="shared" si="1"/>
        <v>65</v>
      </c>
      <c r="H7" s="15"/>
      <c r="I7" s="15">
        <v>1</v>
      </c>
      <c r="J7" s="15">
        <f t="shared" si="2"/>
        <v>0</v>
      </c>
      <c r="K7" s="21">
        <v>39</v>
      </c>
      <c r="L7" s="17">
        <v>75</v>
      </c>
      <c r="M7" s="18">
        <v>0.6</v>
      </c>
      <c r="N7" s="15">
        <f t="shared" si="3"/>
        <v>45</v>
      </c>
      <c r="O7" s="2">
        <v>65</v>
      </c>
      <c r="P7" s="1">
        <v>0.9</v>
      </c>
      <c r="Q7" s="15">
        <f t="shared" si="4"/>
        <v>58.5</v>
      </c>
      <c r="R7" s="10">
        <v>8</v>
      </c>
      <c r="S7" s="25">
        <f>D7*$D$1+G7*$G$1+J7*$J$1+K7*$K$1+N7*$N$1+Q7*$Q$1+R7*$R$1</f>
        <v>37.800000000000004</v>
      </c>
      <c r="T7" s="27" t="str">
        <f t="shared" si="5"/>
        <v>Down</v>
      </c>
      <c r="U7" s="19">
        <v>48</v>
      </c>
      <c r="V7" s="10" t="str">
        <f>VLOOKUP(S7,$Y$5:$Z$10,2,TRUE)</f>
        <v>E</v>
      </c>
      <c r="Y7" s="19">
        <v>60</v>
      </c>
      <c r="Z7" s="19" t="s">
        <v>227</v>
      </c>
    </row>
    <row r="8" spans="1:27">
      <c r="A8" s="7" t="s">
        <v>78</v>
      </c>
      <c r="B8" s="10">
        <v>50</v>
      </c>
      <c r="C8" s="10">
        <v>1</v>
      </c>
      <c r="D8" s="15">
        <f t="shared" si="0"/>
        <v>50</v>
      </c>
      <c r="E8" s="10">
        <v>60</v>
      </c>
      <c r="F8" s="15">
        <v>1</v>
      </c>
      <c r="G8" s="15">
        <f t="shared" si="1"/>
        <v>60</v>
      </c>
      <c r="H8" s="15">
        <v>70</v>
      </c>
      <c r="I8" s="15">
        <v>0.8</v>
      </c>
      <c r="J8" s="15">
        <f t="shared" si="2"/>
        <v>56</v>
      </c>
      <c r="K8" s="21">
        <v>48</v>
      </c>
      <c r="L8" s="17">
        <v>65</v>
      </c>
      <c r="M8" s="18">
        <v>1</v>
      </c>
      <c r="N8" s="15">
        <f t="shared" si="3"/>
        <v>65</v>
      </c>
      <c r="O8" s="2">
        <v>83</v>
      </c>
      <c r="P8" s="1">
        <v>1</v>
      </c>
      <c r="Q8" s="15">
        <f t="shared" si="4"/>
        <v>83</v>
      </c>
      <c r="R8" s="10">
        <v>32</v>
      </c>
      <c r="S8" s="25">
        <v>60</v>
      </c>
      <c r="T8" s="27" t="str">
        <f t="shared" si="5"/>
        <v/>
      </c>
      <c r="U8" s="19">
        <v>31</v>
      </c>
      <c r="V8" s="10" t="str">
        <f>VLOOKUP(S8,$Y$5:$Z$10,2,TRUE)</f>
        <v>C</v>
      </c>
      <c r="Y8" s="19">
        <v>80</v>
      </c>
      <c r="Z8" s="19" t="s">
        <v>226</v>
      </c>
    </row>
    <row r="9" spans="1:27">
      <c r="A9" s="7" t="s">
        <v>22</v>
      </c>
      <c r="B9" s="10">
        <v>70</v>
      </c>
      <c r="C9" s="10">
        <v>1</v>
      </c>
      <c r="D9" s="15">
        <f t="shared" si="0"/>
        <v>70</v>
      </c>
      <c r="E9" s="10">
        <v>60</v>
      </c>
      <c r="F9" s="15">
        <v>1</v>
      </c>
      <c r="G9" s="15">
        <f t="shared" si="1"/>
        <v>60</v>
      </c>
      <c r="H9" s="15">
        <v>65</v>
      </c>
      <c r="I9" s="15">
        <v>0.9</v>
      </c>
      <c r="J9" s="15">
        <f t="shared" si="2"/>
        <v>58.5</v>
      </c>
      <c r="K9" s="21">
        <v>58</v>
      </c>
      <c r="L9" s="17">
        <v>65</v>
      </c>
      <c r="M9" s="18">
        <v>1</v>
      </c>
      <c r="N9" s="15">
        <f t="shared" si="3"/>
        <v>65</v>
      </c>
      <c r="O9" s="2">
        <v>60</v>
      </c>
      <c r="P9" s="1">
        <v>1</v>
      </c>
      <c r="Q9" s="15">
        <f t="shared" si="4"/>
        <v>60</v>
      </c>
      <c r="R9" s="10">
        <v>44</v>
      </c>
      <c r="S9" s="25">
        <f>D9*$D$1+G9*$G$1+J9*$J$1+K9*$K$1+N9*$N$1+Q9*$Q$1+R9*$R$1</f>
        <v>63.45</v>
      </c>
      <c r="T9" s="27" t="str">
        <f t="shared" si="5"/>
        <v/>
      </c>
      <c r="U9" s="19">
        <v>9</v>
      </c>
      <c r="V9" s="10" t="str">
        <f>VLOOKUP(S9,$Y$5:$Z$10,2,TRUE)</f>
        <v>C</v>
      </c>
      <c r="Y9" s="19">
        <v>90</v>
      </c>
      <c r="Z9" s="19" t="s">
        <v>224</v>
      </c>
    </row>
    <row r="10" spans="1:27">
      <c r="A10" s="7" t="s">
        <v>77</v>
      </c>
      <c r="B10" s="10">
        <v>100</v>
      </c>
      <c r="C10" s="10">
        <v>1</v>
      </c>
      <c r="D10" s="15">
        <f t="shared" si="0"/>
        <v>100</v>
      </c>
      <c r="E10" s="10">
        <v>75</v>
      </c>
      <c r="F10" s="15">
        <v>1</v>
      </c>
      <c r="G10" s="15">
        <f t="shared" si="1"/>
        <v>75</v>
      </c>
      <c r="H10" s="15">
        <v>80</v>
      </c>
      <c r="I10" s="15">
        <v>1</v>
      </c>
      <c r="J10" s="15">
        <f t="shared" si="2"/>
        <v>80</v>
      </c>
      <c r="K10" s="21">
        <v>56.5</v>
      </c>
      <c r="L10" s="11">
        <v>75</v>
      </c>
      <c r="M10" s="18">
        <v>1</v>
      </c>
      <c r="N10" s="15">
        <f t="shared" si="3"/>
        <v>75</v>
      </c>
      <c r="O10" s="6">
        <v>80</v>
      </c>
      <c r="P10" s="1">
        <v>1</v>
      </c>
      <c r="Q10" s="15">
        <f t="shared" si="4"/>
        <v>80</v>
      </c>
      <c r="R10" s="10">
        <v>56</v>
      </c>
      <c r="S10" s="25">
        <f>D10*$D$1+G10*$G$1+J10*$J$1+K10*$K$1+N10*$N$1+Q10*$Q$1+R10*$R$1</f>
        <v>77.525000000000006</v>
      </c>
      <c r="T10" s="27" t="str">
        <f t="shared" si="5"/>
        <v/>
      </c>
      <c r="U10" s="19">
        <v>6</v>
      </c>
      <c r="V10" s="10" t="str">
        <f>VLOOKUP(S10,$Y$5:$Z$10,2,TRUE)</f>
        <v>C</v>
      </c>
      <c r="Y10" s="19">
        <v>100</v>
      </c>
      <c r="Z10" s="19" t="s">
        <v>225</v>
      </c>
    </row>
    <row r="11" spans="1:27">
      <c r="A11" s="7" t="s">
        <v>76</v>
      </c>
      <c r="B11" s="10"/>
      <c r="C11" s="10">
        <v>1</v>
      </c>
      <c r="D11" s="15">
        <f t="shared" si="0"/>
        <v>0</v>
      </c>
      <c r="E11" s="10">
        <v>75</v>
      </c>
      <c r="F11" s="15">
        <v>1</v>
      </c>
      <c r="G11" s="15">
        <f t="shared" si="1"/>
        <v>75</v>
      </c>
      <c r="H11" s="15"/>
      <c r="I11" s="15">
        <v>1</v>
      </c>
      <c r="J11" s="15">
        <f t="shared" si="2"/>
        <v>0</v>
      </c>
      <c r="K11" s="16">
        <v>47</v>
      </c>
      <c r="L11" s="17">
        <v>70</v>
      </c>
      <c r="M11" s="18">
        <v>1</v>
      </c>
      <c r="N11" s="15">
        <f t="shared" si="3"/>
        <v>70</v>
      </c>
      <c r="O11" s="2">
        <v>70</v>
      </c>
      <c r="P11" s="1">
        <v>0.9</v>
      </c>
      <c r="Q11" s="15">
        <f t="shared" si="4"/>
        <v>63</v>
      </c>
      <c r="R11" s="10">
        <v>5</v>
      </c>
      <c r="S11" s="25">
        <f>D11*$D$1+G11*$G$1+J11*$J$1+K11*$K$1+N11*$N$1+Q11*$Q$1+R11*$R$1</f>
        <v>34.549999999999997</v>
      </c>
      <c r="T11" s="27" t="str">
        <f t="shared" si="5"/>
        <v>Down</v>
      </c>
      <c r="U11" s="19">
        <v>50</v>
      </c>
      <c r="V11" s="10" t="str">
        <f>VLOOKUP(S11,$Y$5:$Z$10,2,TRUE)</f>
        <v>E</v>
      </c>
    </row>
    <row r="12" spans="1:27">
      <c r="A12" s="7" t="s">
        <v>75</v>
      </c>
      <c r="B12" s="10">
        <v>70</v>
      </c>
      <c r="C12" s="10">
        <v>1</v>
      </c>
      <c r="D12" s="15">
        <f t="shared" si="0"/>
        <v>70</v>
      </c>
      <c r="E12" s="10">
        <v>60</v>
      </c>
      <c r="F12" s="15">
        <v>1</v>
      </c>
      <c r="G12" s="15">
        <f t="shared" si="1"/>
        <v>60</v>
      </c>
      <c r="H12" s="15">
        <v>70</v>
      </c>
      <c r="I12" s="15">
        <v>1</v>
      </c>
      <c r="J12" s="15">
        <f t="shared" si="2"/>
        <v>70</v>
      </c>
      <c r="K12" s="20">
        <v>66</v>
      </c>
      <c r="L12" s="18">
        <v>70</v>
      </c>
      <c r="M12" s="18">
        <v>1</v>
      </c>
      <c r="N12" s="15">
        <f t="shared" si="3"/>
        <v>70</v>
      </c>
      <c r="O12" s="2">
        <v>70</v>
      </c>
      <c r="P12" s="1">
        <v>1</v>
      </c>
      <c r="Q12" s="15">
        <f t="shared" si="4"/>
        <v>70</v>
      </c>
      <c r="R12" s="10">
        <v>23</v>
      </c>
      <c r="S12" s="25">
        <v>60</v>
      </c>
      <c r="T12" s="27" t="str">
        <f t="shared" si="5"/>
        <v/>
      </c>
      <c r="U12" s="19">
        <v>30</v>
      </c>
      <c r="V12" s="10" t="str">
        <f>VLOOKUP(S12,$Y$5:$Z$10,2,TRUE)</f>
        <v>C</v>
      </c>
      <c r="Z12" s="9" t="s">
        <v>236</v>
      </c>
      <c r="AA12" s="9" t="s">
        <v>237</v>
      </c>
    </row>
    <row r="13" spans="1:27">
      <c r="A13" s="7" t="s">
        <v>74</v>
      </c>
      <c r="B13" s="10">
        <v>56</v>
      </c>
      <c r="C13" s="10">
        <v>1</v>
      </c>
      <c r="D13" s="15">
        <f t="shared" si="0"/>
        <v>56</v>
      </c>
      <c r="E13" s="10">
        <v>60</v>
      </c>
      <c r="F13" s="15">
        <v>1</v>
      </c>
      <c r="G13" s="15">
        <f t="shared" si="1"/>
        <v>60</v>
      </c>
      <c r="H13" s="15">
        <v>60</v>
      </c>
      <c r="I13" s="15">
        <v>1</v>
      </c>
      <c r="J13" s="15">
        <f t="shared" si="2"/>
        <v>60</v>
      </c>
      <c r="K13" s="20">
        <v>68</v>
      </c>
      <c r="L13" s="18">
        <v>70</v>
      </c>
      <c r="M13" s="18">
        <v>1</v>
      </c>
      <c r="N13" s="15">
        <f t="shared" si="3"/>
        <v>70</v>
      </c>
      <c r="O13" s="2">
        <v>60</v>
      </c>
      <c r="P13" s="1">
        <v>1</v>
      </c>
      <c r="Q13" s="15">
        <f t="shared" si="4"/>
        <v>60</v>
      </c>
      <c r="R13" s="10">
        <v>30</v>
      </c>
      <c r="S13" s="25">
        <v>60</v>
      </c>
      <c r="T13" s="27" t="str">
        <f t="shared" si="5"/>
        <v/>
      </c>
      <c r="U13" s="19">
        <v>29</v>
      </c>
      <c r="V13" s="10" t="str">
        <f>VLOOKUP(S13,$Y$5:$Z$10,2,TRUE)</f>
        <v>C</v>
      </c>
      <c r="Y13" s="10" t="s">
        <v>231</v>
      </c>
      <c r="Z13" s="30">
        <f>COUNTIF($S$3:$S$55,"&lt;40")</f>
        <v>7</v>
      </c>
      <c r="AA13" s="19"/>
    </row>
    <row r="14" spans="1:27">
      <c r="A14" s="7" t="s">
        <v>73</v>
      </c>
      <c r="B14" s="10">
        <v>52</v>
      </c>
      <c r="C14" s="10">
        <v>1</v>
      </c>
      <c r="D14" s="15">
        <f>B15*C14</f>
        <v>52</v>
      </c>
      <c r="E14" s="10">
        <v>60</v>
      </c>
      <c r="F14" s="15">
        <v>1</v>
      </c>
      <c r="G14" s="15">
        <f t="shared" si="1"/>
        <v>60</v>
      </c>
      <c r="H14" s="15">
        <v>60</v>
      </c>
      <c r="I14" s="15">
        <v>1</v>
      </c>
      <c r="J14" s="15">
        <f t="shared" si="2"/>
        <v>60</v>
      </c>
      <c r="K14" s="16">
        <v>68</v>
      </c>
      <c r="L14" s="18">
        <v>70</v>
      </c>
      <c r="M14" s="18">
        <v>1</v>
      </c>
      <c r="N14" s="15">
        <f t="shared" si="3"/>
        <v>70</v>
      </c>
      <c r="O14" s="2">
        <v>70</v>
      </c>
      <c r="P14" s="1">
        <v>1</v>
      </c>
      <c r="Q14" s="15">
        <f t="shared" si="4"/>
        <v>70</v>
      </c>
      <c r="R14" s="10">
        <v>10</v>
      </c>
      <c r="S14" s="25">
        <v>60</v>
      </c>
      <c r="T14" s="27" t="str">
        <f t="shared" si="5"/>
        <v/>
      </c>
      <c r="U14" s="19">
        <v>28</v>
      </c>
      <c r="V14" s="10" t="str">
        <f>VLOOKUP(S14,$Y$5:$Z$10,2,TRUE)</f>
        <v>C</v>
      </c>
      <c r="Y14" s="10" t="s">
        <v>232</v>
      </c>
      <c r="Z14" s="30">
        <f>COUNTIF($S$3:$S$55,"&lt;60")-COUNTIF($S$3:$S$55,"&lt;40")</f>
        <v>14</v>
      </c>
      <c r="AA14" s="19"/>
    </row>
    <row r="15" spans="1:27">
      <c r="A15" s="7" t="s">
        <v>72</v>
      </c>
      <c r="B15" s="10">
        <v>52</v>
      </c>
      <c r="C15" s="10">
        <v>1</v>
      </c>
      <c r="D15" s="15">
        <f>B16*C15</f>
        <v>52</v>
      </c>
      <c r="E15" s="10">
        <v>60</v>
      </c>
      <c r="F15" s="15">
        <v>1</v>
      </c>
      <c r="G15" s="15">
        <f t="shared" si="1"/>
        <v>60</v>
      </c>
      <c r="H15" s="15">
        <v>60</v>
      </c>
      <c r="I15" s="15">
        <v>1</v>
      </c>
      <c r="J15" s="15">
        <f t="shared" si="2"/>
        <v>60</v>
      </c>
      <c r="K15" s="16">
        <v>54</v>
      </c>
      <c r="L15" s="18">
        <v>70</v>
      </c>
      <c r="M15" s="18">
        <v>1</v>
      </c>
      <c r="N15" s="15">
        <f t="shared" si="3"/>
        <v>70</v>
      </c>
      <c r="O15" s="2">
        <v>60</v>
      </c>
      <c r="P15" s="1">
        <v>1</v>
      </c>
      <c r="Q15" s="15">
        <f t="shared" si="4"/>
        <v>60</v>
      </c>
      <c r="R15" s="10">
        <v>26</v>
      </c>
      <c r="S15" s="25">
        <v>60</v>
      </c>
      <c r="T15" s="27" t="str">
        <f t="shared" si="5"/>
        <v/>
      </c>
      <c r="U15" s="19">
        <v>27</v>
      </c>
      <c r="V15" s="10" t="str">
        <f>VLOOKUP(S15,$Y$5:$Z$10,2,TRUE)</f>
        <v>C</v>
      </c>
      <c r="Y15" s="10" t="s">
        <v>233</v>
      </c>
      <c r="Z15" s="30">
        <f>COUNTIF($S$3:$S$55,"&lt;80")-COUNTIF($S$3:$S$55,"&lt;60")</f>
        <v>27</v>
      </c>
      <c r="AA15" s="19"/>
    </row>
    <row r="16" spans="1:27">
      <c r="A16" s="7" t="s">
        <v>71</v>
      </c>
      <c r="B16" s="10">
        <v>52</v>
      </c>
      <c r="C16" s="10">
        <v>1</v>
      </c>
      <c r="D16" s="15">
        <f t="shared" ref="D16:D55" si="6">B16*C16</f>
        <v>52</v>
      </c>
      <c r="E16" s="10">
        <v>60</v>
      </c>
      <c r="F16" s="15">
        <v>1</v>
      </c>
      <c r="G16" s="15">
        <f t="shared" si="1"/>
        <v>60</v>
      </c>
      <c r="H16" s="15">
        <v>60</v>
      </c>
      <c r="I16" s="15">
        <v>1</v>
      </c>
      <c r="J16" s="15">
        <f t="shared" si="2"/>
        <v>60</v>
      </c>
      <c r="K16" s="16">
        <v>54</v>
      </c>
      <c r="L16" s="18">
        <v>70</v>
      </c>
      <c r="M16" s="18">
        <v>1</v>
      </c>
      <c r="N16" s="15">
        <f t="shared" si="3"/>
        <v>70</v>
      </c>
      <c r="O16" s="2">
        <v>65</v>
      </c>
      <c r="P16" s="1">
        <v>1</v>
      </c>
      <c r="Q16" s="15">
        <f t="shared" si="4"/>
        <v>65</v>
      </c>
      <c r="R16" s="10">
        <v>16</v>
      </c>
      <c r="S16" s="25">
        <v>60</v>
      </c>
      <c r="T16" s="27" t="str">
        <f t="shared" si="5"/>
        <v/>
      </c>
      <c r="U16" s="19">
        <v>26</v>
      </c>
      <c r="V16" s="10" t="str">
        <f>VLOOKUP(S16,$Y$5:$Z$10,2,TRUE)</f>
        <v>C</v>
      </c>
      <c r="Y16" s="10" t="s">
        <v>234</v>
      </c>
      <c r="Z16" s="30">
        <f>COUNTIF($S$3:$S$55,"&lt;90")-COUNTIF($S$3:$S$55,"&lt;80")</f>
        <v>5</v>
      </c>
      <c r="AA16" s="19"/>
    </row>
    <row r="17" spans="1:27">
      <c r="A17" s="7" t="s">
        <v>70</v>
      </c>
      <c r="B17" s="10"/>
      <c r="C17" s="10">
        <v>1</v>
      </c>
      <c r="D17" s="15">
        <f t="shared" si="6"/>
        <v>0</v>
      </c>
      <c r="E17" s="10"/>
      <c r="F17" s="15">
        <v>1</v>
      </c>
      <c r="G17" s="15">
        <f t="shared" si="1"/>
        <v>0</v>
      </c>
      <c r="H17" s="15"/>
      <c r="I17" s="15">
        <v>1</v>
      </c>
      <c r="J17" s="15">
        <f t="shared" si="2"/>
        <v>0</v>
      </c>
      <c r="K17" s="16">
        <v>56</v>
      </c>
      <c r="L17" s="18">
        <v>80</v>
      </c>
      <c r="M17" s="18">
        <v>1</v>
      </c>
      <c r="N17" s="15">
        <f t="shared" si="3"/>
        <v>80</v>
      </c>
      <c r="O17" s="2"/>
      <c r="P17" s="1">
        <v>1</v>
      </c>
      <c r="Q17" s="15">
        <f t="shared" si="4"/>
        <v>0</v>
      </c>
      <c r="R17" s="10">
        <v>20</v>
      </c>
      <c r="S17" s="25">
        <f>D17*$D$1+G17*$G$1+J17*$J$1+K17*$K$1+N17*$N$1+Q17*$Q$1+R17*$R$1</f>
        <v>30</v>
      </c>
      <c r="T17" s="27" t="str">
        <f t="shared" si="5"/>
        <v>Down</v>
      </c>
      <c r="U17" s="19">
        <v>52</v>
      </c>
      <c r="V17" s="10" t="str">
        <f>VLOOKUP(S17,$Y$5:$Z$10,2,TRUE)</f>
        <v>E</v>
      </c>
      <c r="Y17" s="10" t="s">
        <v>235</v>
      </c>
      <c r="Z17" s="30">
        <f>COUNTIF($S$3:$S$55,"&lt;=100")-COUNTIF($S$3:$S$55,"&lt;90")</f>
        <v>0</v>
      </c>
      <c r="AA17" s="19"/>
    </row>
    <row r="18" spans="1:27">
      <c r="A18" s="7" t="s">
        <v>69</v>
      </c>
      <c r="B18" s="10">
        <v>65</v>
      </c>
      <c r="C18" s="10">
        <v>1</v>
      </c>
      <c r="D18" s="15">
        <f t="shared" si="6"/>
        <v>65</v>
      </c>
      <c r="E18" s="10">
        <v>65</v>
      </c>
      <c r="F18" s="15">
        <v>1</v>
      </c>
      <c r="G18" s="15">
        <f t="shared" si="1"/>
        <v>65</v>
      </c>
      <c r="H18" s="15">
        <v>65</v>
      </c>
      <c r="I18" s="15">
        <v>1</v>
      </c>
      <c r="J18" s="15">
        <f t="shared" si="2"/>
        <v>65</v>
      </c>
      <c r="K18" s="16">
        <v>45</v>
      </c>
      <c r="L18" s="18">
        <v>40</v>
      </c>
      <c r="M18" s="18">
        <v>1</v>
      </c>
      <c r="N18" s="15">
        <f t="shared" si="3"/>
        <v>40</v>
      </c>
      <c r="O18" s="2">
        <v>55</v>
      </c>
      <c r="P18" s="1">
        <v>1</v>
      </c>
      <c r="Q18" s="15">
        <f t="shared" si="4"/>
        <v>55</v>
      </c>
      <c r="R18" s="10">
        <v>25</v>
      </c>
      <c r="S18" s="25">
        <v>60</v>
      </c>
      <c r="T18" s="27" t="str">
        <f t="shared" si="5"/>
        <v/>
      </c>
      <c r="U18" s="19">
        <v>25</v>
      </c>
      <c r="V18" s="10" t="str">
        <f>VLOOKUP(S18,$Y$5:$Z$10,2,TRUE)</f>
        <v>C</v>
      </c>
      <c r="Z18" s="29">
        <f>SUM(Z13:Z17)</f>
        <v>53</v>
      </c>
    </row>
    <row r="19" spans="1:27">
      <c r="A19" s="7" t="s">
        <v>68</v>
      </c>
      <c r="B19" s="10">
        <v>65</v>
      </c>
      <c r="C19" s="10">
        <v>1</v>
      </c>
      <c r="D19" s="15">
        <f t="shared" si="6"/>
        <v>65</v>
      </c>
      <c r="E19" s="10">
        <v>75</v>
      </c>
      <c r="F19" s="15">
        <v>0.9</v>
      </c>
      <c r="G19" s="15">
        <f t="shared" si="1"/>
        <v>67.5</v>
      </c>
      <c r="H19" s="15">
        <v>80</v>
      </c>
      <c r="I19" s="15">
        <v>1</v>
      </c>
      <c r="J19" s="15">
        <f t="shared" si="2"/>
        <v>80</v>
      </c>
      <c r="K19" s="16">
        <v>64</v>
      </c>
      <c r="L19" s="18">
        <v>55</v>
      </c>
      <c r="M19" s="18">
        <v>1</v>
      </c>
      <c r="N19" s="15">
        <f t="shared" si="3"/>
        <v>55</v>
      </c>
      <c r="O19" s="2">
        <v>65</v>
      </c>
      <c r="P19" s="1">
        <v>1</v>
      </c>
      <c r="Q19" s="15">
        <f t="shared" si="4"/>
        <v>65</v>
      </c>
      <c r="R19" s="10">
        <v>16</v>
      </c>
      <c r="S19" s="25">
        <v>60</v>
      </c>
      <c r="T19" s="27" t="str">
        <f t="shared" si="5"/>
        <v/>
      </c>
      <c r="U19" s="19">
        <v>24</v>
      </c>
      <c r="V19" s="10" t="str">
        <f>VLOOKUP(S19,$Y$5:$Z$10,2,TRUE)</f>
        <v>C</v>
      </c>
    </row>
    <row r="20" spans="1:27">
      <c r="A20" s="7" t="s">
        <v>67</v>
      </c>
      <c r="B20" s="10">
        <v>50</v>
      </c>
      <c r="C20" s="10">
        <v>1</v>
      </c>
      <c r="D20" s="15">
        <f t="shared" si="6"/>
        <v>50</v>
      </c>
      <c r="E20" s="10">
        <v>75</v>
      </c>
      <c r="F20" s="15">
        <v>1</v>
      </c>
      <c r="G20" s="15">
        <f t="shared" si="1"/>
        <v>75</v>
      </c>
      <c r="H20" s="15">
        <v>60</v>
      </c>
      <c r="I20" s="15">
        <v>1</v>
      </c>
      <c r="J20" s="15">
        <f t="shared" si="2"/>
        <v>60</v>
      </c>
      <c r="K20" s="16">
        <v>43</v>
      </c>
      <c r="L20" s="18"/>
      <c r="M20" s="18">
        <v>1</v>
      </c>
      <c r="N20" s="15">
        <f t="shared" si="3"/>
        <v>0</v>
      </c>
      <c r="O20" s="2">
        <v>65</v>
      </c>
      <c r="P20" s="1">
        <v>1</v>
      </c>
      <c r="Q20" s="15">
        <f t="shared" si="4"/>
        <v>65</v>
      </c>
      <c r="R20" s="10">
        <v>13</v>
      </c>
      <c r="S20" s="25">
        <f>D20*$D$1+G20*$G$1+J20*$J$1+K20*$K$1+N20*$N$1+Q20*$Q$1+R20*$R$1</f>
        <v>40.950000000000003</v>
      </c>
      <c r="T20" s="27" t="str">
        <f t="shared" si="5"/>
        <v>Down</v>
      </c>
      <c r="U20" s="19">
        <v>46</v>
      </c>
      <c r="V20" s="10" t="str">
        <f>VLOOKUP(S20,$Y$5:$Z$10,2,TRUE)</f>
        <v>D</v>
      </c>
    </row>
    <row r="21" spans="1:27">
      <c r="A21" s="7" t="s">
        <v>66</v>
      </c>
      <c r="B21" s="10">
        <v>70</v>
      </c>
      <c r="C21" s="10">
        <v>1</v>
      </c>
      <c r="D21" s="15">
        <f t="shared" si="6"/>
        <v>70</v>
      </c>
      <c r="E21" s="10">
        <v>70</v>
      </c>
      <c r="F21" s="15">
        <v>1</v>
      </c>
      <c r="G21" s="15">
        <f t="shared" si="1"/>
        <v>70</v>
      </c>
      <c r="H21" s="15">
        <v>70</v>
      </c>
      <c r="I21" s="15">
        <v>0.7</v>
      </c>
      <c r="J21" s="15">
        <f t="shared" si="2"/>
        <v>49</v>
      </c>
      <c r="K21" s="16">
        <v>67</v>
      </c>
      <c r="L21" s="18">
        <v>70</v>
      </c>
      <c r="M21" s="18">
        <v>1</v>
      </c>
      <c r="N21" s="15">
        <f t="shared" si="3"/>
        <v>70</v>
      </c>
      <c r="O21" s="2">
        <v>60</v>
      </c>
      <c r="P21" s="1">
        <v>1</v>
      </c>
      <c r="Q21" s="15">
        <f t="shared" si="4"/>
        <v>60</v>
      </c>
      <c r="R21" s="10">
        <v>22</v>
      </c>
      <c r="S21" s="25">
        <v>60</v>
      </c>
      <c r="T21" s="27" t="str">
        <f t="shared" si="5"/>
        <v/>
      </c>
      <c r="U21" s="19">
        <v>23</v>
      </c>
      <c r="V21" s="10" t="str">
        <f>VLOOKUP(S21,$Y$5:$Z$10,2,TRUE)</f>
        <v>C</v>
      </c>
    </row>
    <row r="22" spans="1:27">
      <c r="A22" s="7" t="s">
        <v>65</v>
      </c>
      <c r="B22" s="10">
        <v>65</v>
      </c>
      <c r="C22" s="10">
        <v>1</v>
      </c>
      <c r="D22" s="15">
        <f t="shared" si="6"/>
        <v>65</v>
      </c>
      <c r="E22" s="10">
        <v>60</v>
      </c>
      <c r="F22" s="15">
        <v>1</v>
      </c>
      <c r="G22" s="15">
        <f t="shared" si="1"/>
        <v>60</v>
      </c>
      <c r="H22" s="15">
        <v>75</v>
      </c>
      <c r="I22" s="15">
        <v>0.6</v>
      </c>
      <c r="J22" s="15">
        <f t="shared" si="2"/>
        <v>45</v>
      </c>
      <c r="K22" s="16">
        <v>36</v>
      </c>
      <c r="L22" s="18">
        <v>65</v>
      </c>
      <c r="M22" s="18">
        <v>0.7</v>
      </c>
      <c r="N22" s="15">
        <f t="shared" si="3"/>
        <v>45.5</v>
      </c>
      <c r="O22" s="22">
        <v>60</v>
      </c>
      <c r="P22" s="1">
        <v>1</v>
      </c>
      <c r="Q22" s="15">
        <f t="shared" si="4"/>
        <v>60</v>
      </c>
      <c r="R22" s="10">
        <v>5</v>
      </c>
      <c r="S22" s="25">
        <f>D22*$D$1+G22*$G$1+J22*$J$1+K22*$K$1+N22*$N$1+Q22*$Q$1+R22*$R$1</f>
        <v>38.549999999999997</v>
      </c>
      <c r="T22" s="27" t="str">
        <f t="shared" si="5"/>
        <v>Down</v>
      </c>
      <c r="U22" s="19">
        <v>47</v>
      </c>
      <c r="V22" s="10" t="str">
        <f>VLOOKUP(S22,$Y$5:$Z$10,2,TRUE)</f>
        <v>E</v>
      </c>
    </row>
    <row r="23" spans="1:27">
      <c r="A23" s="7" t="s">
        <v>64</v>
      </c>
      <c r="B23" s="10">
        <v>60</v>
      </c>
      <c r="C23" s="10">
        <v>1</v>
      </c>
      <c r="D23" s="15">
        <f t="shared" si="6"/>
        <v>60</v>
      </c>
      <c r="E23" s="10">
        <v>65</v>
      </c>
      <c r="F23" s="15">
        <v>1</v>
      </c>
      <c r="G23" s="15">
        <f t="shared" si="1"/>
        <v>65</v>
      </c>
      <c r="H23" s="15">
        <v>65</v>
      </c>
      <c r="I23" s="15">
        <v>1</v>
      </c>
      <c r="J23" s="15">
        <f t="shared" si="2"/>
        <v>65</v>
      </c>
      <c r="K23" s="16">
        <v>49</v>
      </c>
      <c r="L23" s="18">
        <v>60</v>
      </c>
      <c r="M23" s="18">
        <v>1</v>
      </c>
      <c r="N23" s="15">
        <f t="shared" si="3"/>
        <v>60</v>
      </c>
      <c r="O23" s="2">
        <v>65</v>
      </c>
      <c r="P23" s="1">
        <v>1</v>
      </c>
      <c r="Q23" s="15">
        <f t="shared" si="4"/>
        <v>65</v>
      </c>
      <c r="R23" s="10">
        <v>2</v>
      </c>
      <c r="S23" s="25">
        <f>D23*$D$1+G23*$G$1+J23*$J$1+K23*$K$1+N23*$N$1+Q23*$Q$1+R23*$R$1</f>
        <v>44.55</v>
      </c>
      <c r="T23" s="27" t="str">
        <f t="shared" si="5"/>
        <v>Down</v>
      </c>
      <c r="U23" s="19">
        <v>42</v>
      </c>
      <c r="V23" s="10" t="str">
        <f>VLOOKUP(S23,$Y$5:$Z$10,2,TRUE)</f>
        <v>D</v>
      </c>
    </row>
    <row r="24" spans="1:27">
      <c r="A24" s="7" t="s">
        <v>63</v>
      </c>
      <c r="B24" s="10">
        <v>60</v>
      </c>
      <c r="C24" s="10">
        <v>1</v>
      </c>
      <c r="D24" s="15">
        <f t="shared" si="6"/>
        <v>60</v>
      </c>
      <c r="E24" s="10">
        <v>60</v>
      </c>
      <c r="F24" s="15">
        <v>1</v>
      </c>
      <c r="G24" s="15">
        <f t="shared" si="1"/>
        <v>60</v>
      </c>
      <c r="H24" s="15">
        <v>65</v>
      </c>
      <c r="I24" s="15">
        <v>1</v>
      </c>
      <c r="J24" s="15">
        <f t="shared" si="2"/>
        <v>65</v>
      </c>
      <c r="K24" s="16">
        <v>48</v>
      </c>
      <c r="L24" s="18">
        <v>70</v>
      </c>
      <c r="M24" s="18">
        <v>1</v>
      </c>
      <c r="N24" s="15">
        <f t="shared" si="3"/>
        <v>70</v>
      </c>
      <c r="O24" s="2">
        <v>65</v>
      </c>
      <c r="P24" s="1">
        <v>1</v>
      </c>
      <c r="Q24" s="15">
        <f t="shared" si="4"/>
        <v>65</v>
      </c>
      <c r="R24" s="10">
        <v>4</v>
      </c>
      <c r="S24" s="25">
        <f>D24*$D$1+G24*$G$1+J24*$J$1+K24*$K$1+N24*$N$1+Q24*$Q$1+R24*$R$1</f>
        <v>45.6</v>
      </c>
      <c r="T24" s="27" t="str">
        <f t="shared" si="5"/>
        <v>Down</v>
      </c>
      <c r="U24" s="19">
        <v>39</v>
      </c>
      <c r="V24" s="10" t="str">
        <f>VLOOKUP(S24,$Y$5:$Z$10,2,TRUE)</f>
        <v>D</v>
      </c>
    </row>
    <row r="25" spans="1:27">
      <c r="A25" s="7" t="s">
        <v>62</v>
      </c>
      <c r="B25" s="10">
        <v>50</v>
      </c>
      <c r="C25" s="10">
        <v>1</v>
      </c>
      <c r="D25" s="15">
        <f t="shared" si="6"/>
        <v>50</v>
      </c>
      <c r="E25" s="10">
        <v>60</v>
      </c>
      <c r="F25" s="15">
        <v>1</v>
      </c>
      <c r="G25" s="15">
        <f t="shared" si="1"/>
        <v>60</v>
      </c>
      <c r="H25" s="15">
        <v>75</v>
      </c>
      <c r="I25" s="15">
        <v>1</v>
      </c>
      <c r="J25" s="15">
        <f t="shared" si="2"/>
        <v>75</v>
      </c>
      <c r="K25" s="16">
        <v>61</v>
      </c>
      <c r="L25" s="18">
        <v>70</v>
      </c>
      <c r="M25" s="18">
        <v>1</v>
      </c>
      <c r="N25" s="15">
        <f t="shared" si="3"/>
        <v>70</v>
      </c>
      <c r="O25" s="2">
        <v>75</v>
      </c>
      <c r="P25" s="1">
        <v>1</v>
      </c>
      <c r="Q25" s="15">
        <f t="shared" si="4"/>
        <v>75</v>
      </c>
      <c r="R25" s="10">
        <v>2</v>
      </c>
      <c r="S25" s="25">
        <f>D25*$D$1+G25*$G$1+J25*$J$1+K25*$K$1+N25*$N$1+Q25*$Q$1+R25*$R$1</f>
        <v>49.05</v>
      </c>
      <c r="T25" s="27" t="str">
        <f t="shared" si="5"/>
        <v>Down</v>
      </c>
      <c r="U25" s="19">
        <v>34</v>
      </c>
      <c r="V25" s="10" t="str">
        <f>VLOOKUP(S25,$Y$5:$Z$10,2,TRUE)</f>
        <v>D</v>
      </c>
    </row>
    <row r="26" spans="1:27">
      <c r="A26" s="7" t="s">
        <v>61</v>
      </c>
      <c r="B26" s="10">
        <v>65</v>
      </c>
      <c r="C26" s="10">
        <v>1</v>
      </c>
      <c r="D26" s="15">
        <f t="shared" si="6"/>
        <v>65</v>
      </c>
      <c r="E26" s="10">
        <v>60</v>
      </c>
      <c r="F26" s="15">
        <v>1</v>
      </c>
      <c r="G26" s="15">
        <f t="shared" si="1"/>
        <v>60</v>
      </c>
      <c r="H26" s="15">
        <v>70</v>
      </c>
      <c r="I26" s="15">
        <v>1</v>
      </c>
      <c r="J26" s="15">
        <f t="shared" si="2"/>
        <v>70</v>
      </c>
      <c r="K26" s="16">
        <v>55</v>
      </c>
      <c r="L26" s="18">
        <v>70</v>
      </c>
      <c r="M26" s="18">
        <v>1</v>
      </c>
      <c r="N26" s="15">
        <f t="shared" si="3"/>
        <v>70</v>
      </c>
      <c r="O26" s="2">
        <v>70</v>
      </c>
      <c r="P26" s="1">
        <v>1</v>
      </c>
      <c r="Q26" s="15">
        <f t="shared" si="4"/>
        <v>70</v>
      </c>
      <c r="R26" s="10">
        <v>12</v>
      </c>
      <c r="S26" s="25">
        <v>60</v>
      </c>
      <c r="T26" s="27" t="str">
        <f t="shared" si="5"/>
        <v/>
      </c>
      <c r="U26" s="19">
        <v>22</v>
      </c>
      <c r="V26" s="10" t="str">
        <f>VLOOKUP(S26,$Y$5:$Z$10,2,TRUE)</f>
        <v>C</v>
      </c>
    </row>
    <row r="27" spans="1:27">
      <c r="A27" s="7" t="s">
        <v>60</v>
      </c>
      <c r="B27" s="10">
        <v>65</v>
      </c>
      <c r="C27" s="10">
        <v>1</v>
      </c>
      <c r="D27" s="15">
        <f t="shared" si="6"/>
        <v>65</v>
      </c>
      <c r="E27" s="10">
        <v>60</v>
      </c>
      <c r="F27" s="15">
        <v>1</v>
      </c>
      <c r="G27" s="15">
        <f t="shared" si="1"/>
        <v>60</v>
      </c>
      <c r="H27" s="15">
        <v>70</v>
      </c>
      <c r="I27" s="15">
        <v>1</v>
      </c>
      <c r="J27" s="15">
        <f t="shared" si="2"/>
        <v>70</v>
      </c>
      <c r="K27" s="16">
        <v>53</v>
      </c>
      <c r="L27" s="18">
        <v>70</v>
      </c>
      <c r="M27" s="18">
        <v>1</v>
      </c>
      <c r="N27" s="15">
        <f t="shared" si="3"/>
        <v>70</v>
      </c>
      <c r="O27" s="2">
        <v>70</v>
      </c>
      <c r="P27" s="1">
        <v>1</v>
      </c>
      <c r="Q27" s="15">
        <f t="shared" si="4"/>
        <v>70</v>
      </c>
      <c r="R27" s="10">
        <v>14</v>
      </c>
      <c r="S27" s="25">
        <v>60</v>
      </c>
      <c r="T27" s="27" t="str">
        <f t="shared" si="5"/>
        <v/>
      </c>
      <c r="U27" s="19">
        <v>21</v>
      </c>
      <c r="V27" s="10" t="str">
        <f>VLOOKUP(S27,$Y$5:$Z$10,2,TRUE)</f>
        <v>C</v>
      </c>
    </row>
    <row r="28" spans="1:27">
      <c r="A28" s="7" t="s">
        <v>59</v>
      </c>
      <c r="B28" s="10">
        <v>65</v>
      </c>
      <c r="C28" s="10">
        <v>1</v>
      </c>
      <c r="D28" s="15">
        <f t="shared" si="6"/>
        <v>65</v>
      </c>
      <c r="E28" s="10">
        <v>70</v>
      </c>
      <c r="F28" s="15">
        <v>1</v>
      </c>
      <c r="G28" s="15">
        <f t="shared" si="1"/>
        <v>70</v>
      </c>
      <c r="H28" s="15">
        <v>70</v>
      </c>
      <c r="I28" s="15">
        <v>0.9</v>
      </c>
      <c r="J28" s="15">
        <f t="shared" si="2"/>
        <v>63</v>
      </c>
      <c r="K28" s="16">
        <v>46</v>
      </c>
      <c r="L28" s="18">
        <v>70</v>
      </c>
      <c r="M28" s="18">
        <v>0.9</v>
      </c>
      <c r="N28" s="15">
        <f t="shared" si="3"/>
        <v>63</v>
      </c>
      <c r="O28" s="2">
        <v>75</v>
      </c>
      <c r="P28" s="1">
        <v>0.7</v>
      </c>
      <c r="Q28" s="15">
        <f t="shared" si="4"/>
        <v>52.5</v>
      </c>
      <c r="R28" s="10">
        <v>2</v>
      </c>
      <c r="S28" s="25">
        <f>D28*$D$1+G28*$G$1+J28*$J$1+K28*$K$1+N28*$N$1+Q28*$Q$1+R28*$R$1</f>
        <v>43.65</v>
      </c>
      <c r="T28" s="27" t="str">
        <f t="shared" si="5"/>
        <v>Down</v>
      </c>
      <c r="U28" s="19">
        <v>44</v>
      </c>
      <c r="V28" s="10" t="str">
        <f>VLOOKUP(S28,$Y$5:$Z$10,2,TRUE)</f>
        <v>D</v>
      </c>
    </row>
    <row r="29" spans="1:27">
      <c r="A29" s="7" t="s">
        <v>58</v>
      </c>
      <c r="B29" s="10">
        <v>50</v>
      </c>
      <c r="C29" s="10">
        <v>1</v>
      </c>
      <c r="D29" s="15">
        <f t="shared" si="6"/>
        <v>50</v>
      </c>
      <c r="E29" s="10">
        <v>60</v>
      </c>
      <c r="F29" s="15">
        <v>0.6</v>
      </c>
      <c r="G29" s="15">
        <f t="shared" si="1"/>
        <v>36</v>
      </c>
      <c r="H29" s="15">
        <v>80</v>
      </c>
      <c r="I29" s="15">
        <v>1</v>
      </c>
      <c r="J29" s="15">
        <f t="shared" si="2"/>
        <v>80</v>
      </c>
      <c r="K29" s="16">
        <v>52</v>
      </c>
      <c r="L29" s="18">
        <v>75</v>
      </c>
      <c r="M29" s="18">
        <v>0.8</v>
      </c>
      <c r="N29" s="15">
        <f t="shared" si="3"/>
        <v>60</v>
      </c>
      <c r="O29" s="2">
        <v>65</v>
      </c>
      <c r="P29" s="1">
        <v>0.8</v>
      </c>
      <c r="Q29" s="15">
        <f t="shared" si="4"/>
        <v>52</v>
      </c>
      <c r="R29" s="10">
        <v>12</v>
      </c>
      <c r="S29" s="25">
        <f>D29*$D$1+G29*$G$1+J29*$J$1+K29*$K$1+N29*$N$1+Q29*$Q$1+R29*$R$1</f>
        <v>45.600000000000009</v>
      </c>
      <c r="T29" s="27" t="str">
        <f t="shared" si="5"/>
        <v>Down</v>
      </c>
      <c r="U29" s="19">
        <v>38</v>
      </c>
      <c r="V29" s="10" t="str">
        <f>VLOOKUP(S29,$Y$5:$Z$10,2,TRUE)</f>
        <v>D</v>
      </c>
    </row>
    <row r="30" spans="1:27">
      <c r="A30" s="7" t="s">
        <v>57</v>
      </c>
      <c r="B30" s="10">
        <v>60</v>
      </c>
      <c r="C30" s="10">
        <v>1</v>
      </c>
      <c r="D30" s="15">
        <f t="shared" si="6"/>
        <v>60</v>
      </c>
      <c r="E30" s="10">
        <v>70</v>
      </c>
      <c r="F30" s="15">
        <v>1</v>
      </c>
      <c r="G30" s="15">
        <f t="shared" si="1"/>
        <v>70</v>
      </c>
      <c r="H30" s="15">
        <v>65</v>
      </c>
      <c r="I30" s="15">
        <v>1</v>
      </c>
      <c r="J30" s="15">
        <f t="shared" si="2"/>
        <v>65</v>
      </c>
      <c r="K30" s="16">
        <v>51</v>
      </c>
      <c r="L30" s="18"/>
      <c r="M30" s="18">
        <v>1</v>
      </c>
      <c r="N30" s="15">
        <f t="shared" si="3"/>
        <v>0</v>
      </c>
      <c r="O30" s="2">
        <v>65</v>
      </c>
      <c r="P30" s="1">
        <v>1</v>
      </c>
      <c r="Q30" s="15">
        <f t="shared" si="4"/>
        <v>65</v>
      </c>
      <c r="R30" s="10">
        <v>6</v>
      </c>
      <c r="S30" s="25">
        <f>D30*$D$1+G30*$G$1+J30*$J$1+K30*$K$1+N30*$N$1+Q30*$Q$1+R30*$R$1</f>
        <v>41.15</v>
      </c>
      <c r="T30" s="27" t="str">
        <f t="shared" si="5"/>
        <v>Down</v>
      </c>
      <c r="U30" s="19">
        <v>45</v>
      </c>
      <c r="V30" s="10" t="str">
        <f>VLOOKUP(S30,$Y$5:$Z$10,2,TRUE)</f>
        <v>D</v>
      </c>
    </row>
    <row r="31" spans="1:27">
      <c r="A31" s="7" t="s">
        <v>56</v>
      </c>
      <c r="B31" s="10">
        <v>70</v>
      </c>
      <c r="C31" s="10">
        <v>1</v>
      </c>
      <c r="D31" s="15">
        <f t="shared" si="6"/>
        <v>70</v>
      </c>
      <c r="E31" s="10">
        <v>60</v>
      </c>
      <c r="F31" s="15">
        <v>1</v>
      </c>
      <c r="G31" s="15">
        <f t="shared" si="1"/>
        <v>60</v>
      </c>
      <c r="H31" s="15">
        <v>65</v>
      </c>
      <c r="I31" s="15">
        <v>1</v>
      </c>
      <c r="J31" s="15">
        <f t="shared" si="2"/>
        <v>65</v>
      </c>
      <c r="K31" s="16">
        <v>63</v>
      </c>
      <c r="L31" s="18">
        <v>70</v>
      </c>
      <c r="M31" s="18">
        <v>1</v>
      </c>
      <c r="N31" s="15">
        <f t="shared" si="3"/>
        <v>70</v>
      </c>
      <c r="O31" s="2">
        <v>70</v>
      </c>
      <c r="P31" s="1">
        <v>1</v>
      </c>
      <c r="Q31" s="15">
        <f t="shared" si="4"/>
        <v>70</v>
      </c>
      <c r="R31" s="10">
        <v>30</v>
      </c>
      <c r="S31" s="25">
        <f>D31*$D$1+G31*$G$1+J31*$J$1+K31*$K$1+N31*$N$1+Q31*$Q$1+R31*$R$1</f>
        <v>61.25</v>
      </c>
      <c r="T31" s="27" t="str">
        <f t="shared" si="5"/>
        <v/>
      </c>
      <c r="U31" s="19">
        <v>11</v>
      </c>
      <c r="V31" s="10" t="str">
        <f>VLOOKUP(S31,$Y$5:$Z$10,2,TRUE)</f>
        <v>C</v>
      </c>
    </row>
    <row r="32" spans="1:27">
      <c r="A32" s="7" t="s">
        <v>55</v>
      </c>
      <c r="B32" s="10">
        <v>70</v>
      </c>
      <c r="C32" s="10">
        <v>1</v>
      </c>
      <c r="D32" s="15">
        <f t="shared" si="6"/>
        <v>70</v>
      </c>
      <c r="E32" s="10">
        <v>70</v>
      </c>
      <c r="F32" s="15">
        <v>1</v>
      </c>
      <c r="G32" s="15">
        <f t="shared" si="1"/>
        <v>70</v>
      </c>
      <c r="H32" s="15">
        <v>60</v>
      </c>
      <c r="I32" s="15">
        <v>0.7</v>
      </c>
      <c r="J32" s="15">
        <f t="shared" si="2"/>
        <v>42</v>
      </c>
      <c r="K32" s="16">
        <v>43</v>
      </c>
      <c r="L32" s="18">
        <v>70</v>
      </c>
      <c r="M32" s="18">
        <v>1</v>
      </c>
      <c r="N32" s="15">
        <f t="shared" si="3"/>
        <v>70</v>
      </c>
      <c r="O32" s="2"/>
      <c r="P32" s="1">
        <v>1</v>
      </c>
      <c r="Q32" s="15">
        <f t="shared" si="4"/>
        <v>0</v>
      </c>
      <c r="R32" s="10">
        <v>37</v>
      </c>
      <c r="S32" s="25">
        <v>60</v>
      </c>
      <c r="T32" s="27" t="str">
        <f t="shared" si="5"/>
        <v/>
      </c>
      <c r="U32" s="19">
        <v>20</v>
      </c>
      <c r="V32" s="10" t="str">
        <f>VLOOKUP(S32,$Y$5:$Z$10,2,TRUE)</f>
        <v>C</v>
      </c>
    </row>
    <row r="33" spans="1:22">
      <c r="A33" s="7" t="s">
        <v>54</v>
      </c>
      <c r="B33" s="10">
        <v>65</v>
      </c>
      <c r="C33" s="10">
        <v>1</v>
      </c>
      <c r="D33" s="15">
        <f t="shared" si="6"/>
        <v>65</v>
      </c>
      <c r="E33" s="10">
        <v>70</v>
      </c>
      <c r="F33" s="15">
        <v>1</v>
      </c>
      <c r="G33" s="15">
        <f t="shared" si="1"/>
        <v>70</v>
      </c>
      <c r="H33" s="15"/>
      <c r="I33" s="15">
        <v>1</v>
      </c>
      <c r="J33" s="15">
        <f t="shared" si="2"/>
        <v>0</v>
      </c>
      <c r="K33" s="16">
        <v>69</v>
      </c>
      <c r="L33" s="18">
        <v>60</v>
      </c>
      <c r="M33" s="18">
        <v>0.9</v>
      </c>
      <c r="N33" s="15">
        <f t="shared" si="3"/>
        <v>54</v>
      </c>
      <c r="O33" s="2"/>
      <c r="P33" s="1">
        <v>1</v>
      </c>
      <c r="Q33" s="15">
        <f t="shared" si="4"/>
        <v>0</v>
      </c>
      <c r="R33" s="10">
        <v>39</v>
      </c>
      <c r="S33" s="25">
        <f>D33*$D$1+G33*$G$1+J33*$J$1+K33*$K$1+N33*$N$1+Q33*$Q$1+R33*$R$1</f>
        <v>51.75</v>
      </c>
      <c r="T33" s="27" t="str">
        <f t="shared" si="5"/>
        <v>Down</v>
      </c>
      <c r="U33" s="19">
        <v>33</v>
      </c>
      <c r="V33" s="10" t="str">
        <f>VLOOKUP(S33,$Y$5:$Z$10,2,TRUE)</f>
        <v>D</v>
      </c>
    </row>
    <row r="34" spans="1:22">
      <c r="A34" s="7" t="s">
        <v>53</v>
      </c>
      <c r="B34" s="10">
        <v>65</v>
      </c>
      <c r="C34" s="10">
        <v>1</v>
      </c>
      <c r="D34" s="15">
        <f t="shared" si="6"/>
        <v>65</v>
      </c>
      <c r="E34" s="10">
        <v>75</v>
      </c>
      <c r="F34" s="15">
        <v>1</v>
      </c>
      <c r="G34" s="15">
        <f t="shared" si="1"/>
        <v>75</v>
      </c>
      <c r="H34" s="15">
        <v>65</v>
      </c>
      <c r="I34" s="15">
        <v>1</v>
      </c>
      <c r="J34" s="15">
        <f t="shared" si="2"/>
        <v>65</v>
      </c>
      <c r="K34" s="16">
        <v>58</v>
      </c>
      <c r="L34" s="18">
        <v>70</v>
      </c>
      <c r="M34" s="18">
        <v>1</v>
      </c>
      <c r="N34" s="15">
        <f t="shared" si="3"/>
        <v>70</v>
      </c>
      <c r="O34" s="2">
        <v>75</v>
      </c>
      <c r="P34" s="1">
        <v>1</v>
      </c>
      <c r="Q34" s="15">
        <f t="shared" si="4"/>
        <v>75</v>
      </c>
      <c r="R34" s="10">
        <v>46</v>
      </c>
      <c r="S34" s="25">
        <f>D34*$D$1+G34*$G$1+J34*$J$1+K34*$K$1+N34*$N$1+Q34*$Q$1+R34*$R$1</f>
        <v>67.900000000000006</v>
      </c>
      <c r="T34" s="27" t="str">
        <f t="shared" si="5"/>
        <v/>
      </c>
      <c r="U34" s="19">
        <v>8</v>
      </c>
      <c r="V34" s="10" t="str">
        <f>VLOOKUP(S34,$Y$5:$Z$10,2,TRUE)</f>
        <v>C</v>
      </c>
    </row>
    <row r="35" spans="1:22">
      <c r="A35" s="7" t="s">
        <v>52</v>
      </c>
      <c r="B35" s="10">
        <v>70</v>
      </c>
      <c r="C35" s="10">
        <v>1</v>
      </c>
      <c r="D35" s="15">
        <f t="shared" si="6"/>
        <v>70</v>
      </c>
      <c r="E35" s="10">
        <v>65</v>
      </c>
      <c r="F35" s="15">
        <v>1</v>
      </c>
      <c r="G35" s="15">
        <f t="shared" ref="G35:G55" si="7">E35*F35</f>
        <v>65</v>
      </c>
      <c r="H35" s="15">
        <v>80</v>
      </c>
      <c r="I35" s="15">
        <v>1</v>
      </c>
      <c r="J35" s="15">
        <f t="shared" ref="J35:J55" si="8">H35*I35</f>
        <v>80</v>
      </c>
      <c r="K35" s="16">
        <v>80</v>
      </c>
      <c r="L35" s="18">
        <v>85</v>
      </c>
      <c r="M35" s="18">
        <v>1</v>
      </c>
      <c r="N35" s="15">
        <f t="shared" ref="N35:N55" si="9">L35*M35</f>
        <v>85</v>
      </c>
      <c r="O35" s="2">
        <v>75</v>
      </c>
      <c r="P35" s="1">
        <v>1</v>
      </c>
      <c r="Q35" s="15">
        <f t="shared" ref="Q35:Q55" si="10">O35*P35</f>
        <v>75</v>
      </c>
      <c r="R35" s="10">
        <v>71</v>
      </c>
      <c r="S35" s="25">
        <f>D35*$D$1+G35*$G$1+J35*$J$1+K35*$K$1+N35*$N$1+Q35*$Q$1+R35*$R$1</f>
        <v>85.9</v>
      </c>
      <c r="T35" s="27" t="str">
        <f t="shared" ref="T35:T55" si="11">IF(S35&gt;=60,"","Down")</f>
        <v/>
      </c>
      <c r="U35" s="19">
        <v>2</v>
      </c>
      <c r="V35" s="10" t="str">
        <f>VLOOKUP(S35,$Y$5:$Z$10,2,TRUE)</f>
        <v>B</v>
      </c>
    </row>
    <row r="36" spans="1:22">
      <c r="A36" s="7" t="s">
        <v>51</v>
      </c>
      <c r="B36" s="10">
        <v>65</v>
      </c>
      <c r="C36" s="10">
        <v>1</v>
      </c>
      <c r="D36" s="15">
        <f t="shared" si="6"/>
        <v>65</v>
      </c>
      <c r="E36" s="10">
        <v>60</v>
      </c>
      <c r="F36" s="15">
        <v>1</v>
      </c>
      <c r="G36" s="15">
        <f t="shared" si="7"/>
        <v>60</v>
      </c>
      <c r="H36" s="15">
        <v>80</v>
      </c>
      <c r="I36" s="15">
        <v>0.6</v>
      </c>
      <c r="J36" s="15">
        <f t="shared" si="8"/>
        <v>48</v>
      </c>
      <c r="K36" s="16">
        <v>57</v>
      </c>
      <c r="L36" s="18">
        <v>70</v>
      </c>
      <c r="M36" s="18">
        <v>1</v>
      </c>
      <c r="N36" s="15">
        <f t="shared" si="9"/>
        <v>70</v>
      </c>
      <c r="O36" s="2"/>
      <c r="P36" s="1">
        <v>1</v>
      </c>
      <c r="Q36" s="15">
        <f t="shared" si="10"/>
        <v>0</v>
      </c>
      <c r="R36" s="10">
        <v>13</v>
      </c>
      <c r="S36" s="25">
        <f>D36*$D$1+G36*$G$1+J36*$J$1+K36*$K$1+N36*$N$1+Q36*$Q$1+R36*$R$1</f>
        <v>43.75</v>
      </c>
      <c r="T36" s="27" t="str">
        <f t="shared" si="11"/>
        <v>Down</v>
      </c>
      <c r="U36" s="19">
        <v>43</v>
      </c>
      <c r="V36" s="10" t="str">
        <f>VLOOKUP(S36,$Y$5:$Z$10,2,TRUE)</f>
        <v>D</v>
      </c>
    </row>
    <row r="37" spans="1:22">
      <c r="A37" s="7" t="s">
        <v>50</v>
      </c>
      <c r="B37" s="10">
        <v>75</v>
      </c>
      <c r="C37" s="10">
        <v>1</v>
      </c>
      <c r="D37" s="15">
        <f t="shared" si="6"/>
        <v>75</v>
      </c>
      <c r="E37" s="10">
        <v>60</v>
      </c>
      <c r="F37" s="15">
        <v>1</v>
      </c>
      <c r="G37" s="15">
        <f t="shared" si="7"/>
        <v>60</v>
      </c>
      <c r="H37" s="15">
        <v>70</v>
      </c>
      <c r="I37" s="15">
        <v>1</v>
      </c>
      <c r="J37" s="15">
        <f t="shared" si="8"/>
        <v>70</v>
      </c>
      <c r="K37" s="16">
        <v>60</v>
      </c>
      <c r="L37" s="18">
        <v>70</v>
      </c>
      <c r="M37" s="18">
        <v>1</v>
      </c>
      <c r="N37" s="15">
        <f t="shared" si="9"/>
        <v>70</v>
      </c>
      <c r="O37" s="2">
        <v>70</v>
      </c>
      <c r="P37" s="1">
        <v>1</v>
      </c>
      <c r="Q37" s="15">
        <f t="shared" si="10"/>
        <v>70</v>
      </c>
      <c r="R37" s="10">
        <v>31</v>
      </c>
      <c r="S37" s="25">
        <f>D37*$D$1+G37*$G$1+J37*$J$1+K37*$K$1+N37*$N$1+Q37*$Q$1+R37*$R$1</f>
        <v>61.9</v>
      </c>
      <c r="T37" s="27" t="str">
        <f t="shared" si="11"/>
        <v/>
      </c>
      <c r="U37" s="19">
        <v>10</v>
      </c>
      <c r="V37" s="10" t="str">
        <f>VLOOKUP(S37,$Y$5:$Z$10,2,TRUE)</f>
        <v>C</v>
      </c>
    </row>
    <row r="38" spans="1:22">
      <c r="A38" s="7" t="s">
        <v>49</v>
      </c>
      <c r="B38" s="10">
        <v>65</v>
      </c>
      <c r="C38" s="10">
        <v>1</v>
      </c>
      <c r="D38" s="15">
        <f t="shared" si="6"/>
        <v>65</v>
      </c>
      <c r="E38" s="10">
        <v>60</v>
      </c>
      <c r="F38" s="15">
        <v>1</v>
      </c>
      <c r="G38" s="15">
        <f t="shared" si="7"/>
        <v>60</v>
      </c>
      <c r="H38" s="15">
        <v>65</v>
      </c>
      <c r="I38" s="15">
        <v>1</v>
      </c>
      <c r="J38" s="15">
        <f t="shared" si="8"/>
        <v>65</v>
      </c>
      <c r="K38" s="16">
        <v>51</v>
      </c>
      <c r="L38" s="18">
        <v>65</v>
      </c>
      <c r="M38" s="18">
        <v>1</v>
      </c>
      <c r="N38" s="15">
        <f t="shared" si="9"/>
        <v>65</v>
      </c>
      <c r="O38" s="2">
        <v>60</v>
      </c>
      <c r="P38" s="1">
        <v>1</v>
      </c>
      <c r="Q38" s="15">
        <f t="shared" si="10"/>
        <v>60</v>
      </c>
      <c r="R38" s="10">
        <v>15</v>
      </c>
      <c r="S38" s="25">
        <v>60</v>
      </c>
      <c r="T38" s="27" t="str">
        <f t="shared" si="11"/>
        <v/>
      </c>
      <c r="U38" s="19">
        <v>19</v>
      </c>
      <c r="V38" s="10" t="str">
        <f>VLOOKUP(S38,$Y$5:$Z$10,2,TRUE)</f>
        <v>C</v>
      </c>
    </row>
    <row r="39" spans="1:22">
      <c r="A39" s="7" t="s">
        <v>48</v>
      </c>
      <c r="B39" s="10">
        <v>70</v>
      </c>
      <c r="C39" s="10">
        <v>1</v>
      </c>
      <c r="D39" s="15">
        <f t="shared" si="6"/>
        <v>70</v>
      </c>
      <c r="E39" s="10">
        <v>70</v>
      </c>
      <c r="F39" s="15">
        <v>1</v>
      </c>
      <c r="G39" s="15">
        <f t="shared" si="7"/>
        <v>70</v>
      </c>
      <c r="H39" s="15">
        <v>65</v>
      </c>
      <c r="I39" s="15">
        <v>1</v>
      </c>
      <c r="J39" s="15">
        <f t="shared" si="8"/>
        <v>65</v>
      </c>
      <c r="K39" s="16">
        <v>41</v>
      </c>
      <c r="L39" s="18">
        <v>65</v>
      </c>
      <c r="M39" s="18">
        <v>1</v>
      </c>
      <c r="N39" s="15">
        <f t="shared" si="9"/>
        <v>65</v>
      </c>
      <c r="O39" s="2">
        <v>60</v>
      </c>
      <c r="P39" s="1">
        <v>1</v>
      </c>
      <c r="Q39" s="15">
        <f t="shared" si="10"/>
        <v>60</v>
      </c>
      <c r="R39" s="10">
        <v>4</v>
      </c>
      <c r="S39" s="25">
        <f>D39*$D$1+G39*$G$1+J39*$J$1+K39*$K$1+N39*$N$1+Q39*$Q$1+R39*$R$1</f>
        <v>44.85</v>
      </c>
      <c r="T39" s="27" t="str">
        <f t="shared" si="11"/>
        <v>Down</v>
      </c>
      <c r="U39" s="19">
        <v>41</v>
      </c>
      <c r="V39" s="10" t="str">
        <f>VLOOKUP(S39,$Y$5:$Z$10,2,TRUE)</f>
        <v>D</v>
      </c>
    </row>
    <row r="40" spans="1:22">
      <c r="A40" s="7" t="s">
        <v>47</v>
      </c>
      <c r="B40" s="10">
        <v>70</v>
      </c>
      <c r="C40" s="10">
        <v>1</v>
      </c>
      <c r="D40" s="15">
        <f t="shared" si="6"/>
        <v>70</v>
      </c>
      <c r="E40" s="10">
        <v>60</v>
      </c>
      <c r="F40" s="15">
        <v>1</v>
      </c>
      <c r="G40" s="15">
        <f t="shared" si="7"/>
        <v>60</v>
      </c>
      <c r="H40" s="15">
        <v>75</v>
      </c>
      <c r="I40" s="15">
        <v>1</v>
      </c>
      <c r="J40" s="15">
        <f t="shared" si="8"/>
        <v>75</v>
      </c>
      <c r="K40" s="16">
        <v>58</v>
      </c>
      <c r="L40" s="18">
        <v>70</v>
      </c>
      <c r="M40" s="18">
        <v>1</v>
      </c>
      <c r="N40" s="15">
        <f t="shared" si="9"/>
        <v>70</v>
      </c>
      <c r="O40" s="2">
        <v>65</v>
      </c>
      <c r="P40" s="1">
        <v>1</v>
      </c>
      <c r="Q40" s="15">
        <f t="shared" si="10"/>
        <v>65</v>
      </c>
      <c r="R40" s="10">
        <v>20</v>
      </c>
      <c r="S40" s="25">
        <v>60</v>
      </c>
      <c r="T40" s="27" t="str">
        <f t="shared" si="11"/>
        <v/>
      </c>
      <c r="U40" s="19">
        <v>18</v>
      </c>
      <c r="V40" s="10" t="str">
        <f>VLOOKUP(S40,$Y$5:$Z$10,2,TRUE)</f>
        <v>C</v>
      </c>
    </row>
    <row r="41" spans="1:22">
      <c r="A41" s="7" t="s">
        <v>46</v>
      </c>
      <c r="B41" s="10">
        <v>80</v>
      </c>
      <c r="C41" s="10">
        <v>1</v>
      </c>
      <c r="D41" s="15">
        <f t="shared" si="6"/>
        <v>80</v>
      </c>
      <c r="E41" s="10">
        <v>60</v>
      </c>
      <c r="F41" s="15">
        <v>1</v>
      </c>
      <c r="G41" s="15">
        <f t="shared" si="7"/>
        <v>60</v>
      </c>
      <c r="H41" s="15">
        <v>75</v>
      </c>
      <c r="I41" s="15">
        <v>1</v>
      </c>
      <c r="J41" s="15">
        <f t="shared" si="8"/>
        <v>75</v>
      </c>
      <c r="K41" s="16">
        <v>60</v>
      </c>
      <c r="L41" s="18">
        <v>70</v>
      </c>
      <c r="M41" s="18">
        <v>1</v>
      </c>
      <c r="N41" s="15">
        <f t="shared" si="9"/>
        <v>70</v>
      </c>
      <c r="O41" s="2">
        <v>75</v>
      </c>
      <c r="P41" s="1">
        <v>1</v>
      </c>
      <c r="Q41" s="15">
        <f t="shared" si="10"/>
        <v>75</v>
      </c>
      <c r="R41" s="10">
        <v>57</v>
      </c>
      <c r="S41" s="25">
        <f>D41*$D$1+G41*$G$1+J41*$J$1+K41*$K$1+N41*$N$1+Q41*$Q$1+R41*$R$1</f>
        <v>73.8</v>
      </c>
      <c r="T41" s="27" t="str">
        <f t="shared" si="11"/>
        <v/>
      </c>
      <c r="U41" s="19">
        <v>7</v>
      </c>
      <c r="V41" s="10" t="str">
        <f>VLOOKUP(S41,$Y$5:$Z$10,2,TRUE)</f>
        <v>C</v>
      </c>
    </row>
    <row r="42" spans="1:22">
      <c r="A42" s="7" t="s">
        <v>45</v>
      </c>
      <c r="B42" s="10">
        <v>75</v>
      </c>
      <c r="C42" s="10">
        <v>1</v>
      </c>
      <c r="D42" s="15">
        <f t="shared" si="6"/>
        <v>75</v>
      </c>
      <c r="E42" s="10">
        <v>70</v>
      </c>
      <c r="F42" s="15">
        <v>0.9</v>
      </c>
      <c r="G42" s="15">
        <f t="shared" si="7"/>
        <v>63</v>
      </c>
      <c r="H42" s="15">
        <v>65</v>
      </c>
      <c r="I42" s="15">
        <v>1</v>
      </c>
      <c r="J42" s="15">
        <f t="shared" si="8"/>
        <v>65</v>
      </c>
      <c r="K42" s="16">
        <v>55</v>
      </c>
      <c r="L42" s="18">
        <v>70</v>
      </c>
      <c r="M42" s="18">
        <v>1</v>
      </c>
      <c r="N42" s="15">
        <f t="shared" si="9"/>
        <v>70</v>
      </c>
      <c r="O42" s="2">
        <v>75</v>
      </c>
      <c r="P42" s="1">
        <v>1</v>
      </c>
      <c r="Q42" s="15">
        <f t="shared" si="10"/>
        <v>75</v>
      </c>
      <c r="R42" s="10">
        <v>17</v>
      </c>
      <c r="S42" s="25">
        <v>60</v>
      </c>
      <c r="T42" s="27" t="str">
        <f t="shared" si="11"/>
        <v/>
      </c>
      <c r="U42" s="19">
        <v>17</v>
      </c>
      <c r="V42" s="10" t="str">
        <f>VLOOKUP(S42,$Y$5:$Z$10,2,TRUE)</f>
        <v>C</v>
      </c>
    </row>
    <row r="43" spans="1:22">
      <c r="A43" s="7" t="s">
        <v>44</v>
      </c>
      <c r="B43" s="10">
        <v>60</v>
      </c>
      <c r="C43" s="10">
        <v>1</v>
      </c>
      <c r="D43" s="15">
        <f t="shared" si="6"/>
        <v>60</v>
      </c>
      <c r="E43" s="10">
        <v>70</v>
      </c>
      <c r="F43" s="15">
        <v>1</v>
      </c>
      <c r="G43" s="15">
        <f t="shared" si="7"/>
        <v>70</v>
      </c>
      <c r="H43" s="15">
        <v>65</v>
      </c>
      <c r="I43" s="15">
        <v>1</v>
      </c>
      <c r="J43" s="15">
        <f t="shared" si="8"/>
        <v>65</v>
      </c>
      <c r="K43" s="16">
        <v>52</v>
      </c>
      <c r="L43" s="18">
        <v>65</v>
      </c>
      <c r="M43" s="18">
        <v>1</v>
      </c>
      <c r="N43" s="15">
        <f t="shared" si="9"/>
        <v>65</v>
      </c>
      <c r="O43" s="1">
        <v>80</v>
      </c>
      <c r="P43" s="1">
        <v>0.9</v>
      </c>
      <c r="Q43" s="15">
        <f t="shared" si="10"/>
        <v>72</v>
      </c>
      <c r="R43" s="10">
        <v>5</v>
      </c>
      <c r="S43" s="25">
        <f>D43*$D$1+G43*$G$1+J43*$J$1+K43*$K$1+N43*$N$1+Q43*$Q$1+R43*$R$1</f>
        <v>48.2</v>
      </c>
      <c r="T43" s="27" t="str">
        <f t="shared" si="11"/>
        <v>Down</v>
      </c>
      <c r="U43" s="19">
        <v>36</v>
      </c>
      <c r="V43" s="10" t="str">
        <f>VLOOKUP(S43,$Y$5:$Z$10,2,TRUE)</f>
        <v>D</v>
      </c>
    </row>
    <row r="44" spans="1:22">
      <c r="A44" s="7" t="s">
        <v>43</v>
      </c>
      <c r="B44" s="10">
        <v>65</v>
      </c>
      <c r="C44" s="10">
        <v>1</v>
      </c>
      <c r="D44" s="15">
        <f t="shared" si="6"/>
        <v>65</v>
      </c>
      <c r="E44" s="10">
        <v>60</v>
      </c>
      <c r="F44" s="15">
        <v>1</v>
      </c>
      <c r="G44" s="15">
        <f t="shared" si="7"/>
        <v>60</v>
      </c>
      <c r="H44" s="15"/>
      <c r="I44" s="15">
        <v>1</v>
      </c>
      <c r="J44" s="15">
        <f t="shared" si="8"/>
        <v>0</v>
      </c>
      <c r="K44" s="16">
        <v>37</v>
      </c>
      <c r="L44" s="18">
        <v>65</v>
      </c>
      <c r="M44" s="18">
        <v>1</v>
      </c>
      <c r="N44" s="15">
        <f t="shared" si="9"/>
        <v>65</v>
      </c>
      <c r="O44" s="2">
        <v>60</v>
      </c>
      <c r="P44" s="1">
        <v>1</v>
      </c>
      <c r="Q44" s="15">
        <f t="shared" si="10"/>
        <v>60</v>
      </c>
      <c r="R44" s="10">
        <v>28</v>
      </c>
      <c r="S44" s="25">
        <f>D44*$D$1+G44*$G$1+J44*$J$1+K44*$K$1+N44*$N$1+Q44*$Q$1+R44*$R$1</f>
        <v>45.45</v>
      </c>
      <c r="T44" s="27" t="str">
        <f t="shared" si="11"/>
        <v>Down</v>
      </c>
      <c r="U44" s="19">
        <v>40</v>
      </c>
      <c r="V44" s="10" t="str">
        <f>VLOOKUP(S44,$Y$5:$Z$10,2,TRUE)</f>
        <v>D</v>
      </c>
    </row>
    <row r="45" spans="1:22">
      <c r="A45" s="7" t="s">
        <v>42</v>
      </c>
      <c r="B45" s="10">
        <v>90</v>
      </c>
      <c r="C45" s="10">
        <v>0.7</v>
      </c>
      <c r="D45" s="15">
        <f t="shared" si="6"/>
        <v>62.999999999999993</v>
      </c>
      <c r="E45" s="10">
        <v>60</v>
      </c>
      <c r="F45" s="15">
        <v>1</v>
      </c>
      <c r="G45" s="15">
        <f t="shared" si="7"/>
        <v>60</v>
      </c>
      <c r="H45" s="15"/>
      <c r="I45" s="15">
        <v>1</v>
      </c>
      <c r="J45" s="15">
        <f t="shared" si="8"/>
        <v>0</v>
      </c>
      <c r="K45" s="16">
        <v>27</v>
      </c>
      <c r="L45" s="18">
        <v>65</v>
      </c>
      <c r="M45" s="18">
        <v>1</v>
      </c>
      <c r="N45" s="15">
        <f t="shared" si="9"/>
        <v>65</v>
      </c>
      <c r="O45" s="2">
        <v>65</v>
      </c>
      <c r="P45" s="1">
        <v>1</v>
      </c>
      <c r="Q45" s="15">
        <f t="shared" si="10"/>
        <v>65</v>
      </c>
      <c r="R45" s="10">
        <v>6</v>
      </c>
      <c r="S45" s="25">
        <f>D45*$D$1+G45*$G$1+J45*$J$1+K45*$K$1+N45*$N$1+Q45*$Q$1+R45*$R$1</f>
        <v>34.449999999999996</v>
      </c>
      <c r="T45" s="27" t="str">
        <f t="shared" si="11"/>
        <v>Down</v>
      </c>
      <c r="U45" s="19">
        <v>51</v>
      </c>
      <c r="V45" s="10" t="str">
        <f>VLOOKUP(S45,$Y$5:$Z$10,2,TRUE)</f>
        <v>E</v>
      </c>
    </row>
    <row r="46" spans="1:22">
      <c r="A46" s="7" t="s">
        <v>41</v>
      </c>
      <c r="B46" s="10">
        <v>70</v>
      </c>
      <c r="C46" s="10">
        <v>1</v>
      </c>
      <c r="D46" s="15">
        <f t="shared" si="6"/>
        <v>70</v>
      </c>
      <c r="E46" s="10">
        <v>65</v>
      </c>
      <c r="F46" s="15">
        <v>1</v>
      </c>
      <c r="G46" s="15">
        <f t="shared" si="7"/>
        <v>65</v>
      </c>
      <c r="H46" s="15">
        <v>70</v>
      </c>
      <c r="I46" s="15">
        <v>0.7</v>
      </c>
      <c r="J46" s="15">
        <f t="shared" si="8"/>
        <v>49</v>
      </c>
      <c r="K46" s="16">
        <v>42</v>
      </c>
      <c r="L46" s="18">
        <v>70</v>
      </c>
      <c r="M46" s="18">
        <v>1</v>
      </c>
      <c r="N46" s="15">
        <f t="shared" si="9"/>
        <v>70</v>
      </c>
      <c r="O46" s="2">
        <v>70</v>
      </c>
      <c r="P46" s="1">
        <v>1</v>
      </c>
      <c r="Q46" s="15">
        <f t="shared" si="10"/>
        <v>70</v>
      </c>
      <c r="R46" s="10">
        <v>17</v>
      </c>
      <c r="S46" s="25">
        <v>60</v>
      </c>
      <c r="T46" s="27" t="str">
        <f t="shared" si="11"/>
        <v/>
      </c>
      <c r="U46" s="19">
        <v>16</v>
      </c>
      <c r="V46" s="10" t="str">
        <f>VLOOKUP(S46,$Y$5:$Z$10,2,TRUE)</f>
        <v>C</v>
      </c>
    </row>
    <row r="47" spans="1:22">
      <c r="A47" s="7" t="s">
        <v>40</v>
      </c>
      <c r="B47" s="10">
        <v>75</v>
      </c>
      <c r="C47" s="10">
        <v>1</v>
      </c>
      <c r="D47" s="15">
        <f t="shared" si="6"/>
        <v>75</v>
      </c>
      <c r="E47" s="10">
        <v>65</v>
      </c>
      <c r="F47" s="15">
        <v>1</v>
      </c>
      <c r="G47" s="15">
        <f t="shared" si="7"/>
        <v>65</v>
      </c>
      <c r="H47" s="15">
        <v>80</v>
      </c>
      <c r="I47" s="15">
        <v>1</v>
      </c>
      <c r="J47" s="15">
        <f t="shared" si="8"/>
        <v>80</v>
      </c>
      <c r="K47" s="16">
        <v>76</v>
      </c>
      <c r="L47" s="18">
        <v>80</v>
      </c>
      <c r="M47" s="18">
        <v>1</v>
      </c>
      <c r="N47" s="15">
        <f t="shared" si="9"/>
        <v>80</v>
      </c>
      <c r="O47" s="2">
        <v>80</v>
      </c>
      <c r="P47" s="1">
        <v>1</v>
      </c>
      <c r="Q47" s="15">
        <f t="shared" si="10"/>
        <v>80</v>
      </c>
      <c r="R47" s="10">
        <v>61</v>
      </c>
      <c r="S47" s="25">
        <f>D47*$D$1+G47*$G$1+J47*$J$1+K47*$K$1+N47*$N$1+Q47*$Q$1+R47*$R$1</f>
        <v>81.400000000000006</v>
      </c>
      <c r="T47" s="27" t="str">
        <f t="shared" si="11"/>
        <v/>
      </c>
      <c r="U47" s="19">
        <v>4</v>
      </c>
      <c r="V47" s="10" t="str">
        <f>VLOOKUP(S47,$Y$5:$Z$10,2,TRUE)</f>
        <v>B</v>
      </c>
    </row>
    <row r="48" spans="1:22">
      <c r="A48" s="7" t="s">
        <v>39</v>
      </c>
      <c r="B48" s="10">
        <v>60</v>
      </c>
      <c r="C48" s="10">
        <v>1</v>
      </c>
      <c r="D48" s="15">
        <f t="shared" si="6"/>
        <v>60</v>
      </c>
      <c r="E48" s="10">
        <v>60</v>
      </c>
      <c r="F48" s="15">
        <v>1</v>
      </c>
      <c r="G48" s="15">
        <f t="shared" si="7"/>
        <v>60</v>
      </c>
      <c r="H48" s="15">
        <v>60</v>
      </c>
      <c r="I48" s="15">
        <v>1</v>
      </c>
      <c r="J48" s="15">
        <f t="shared" si="8"/>
        <v>60</v>
      </c>
      <c r="K48" s="16">
        <v>52</v>
      </c>
      <c r="L48" s="18">
        <v>75</v>
      </c>
      <c r="M48" s="18">
        <v>1</v>
      </c>
      <c r="N48" s="15">
        <f t="shared" si="9"/>
        <v>75</v>
      </c>
      <c r="O48" s="2">
        <v>65</v>
      </c>
      <c r="P48" s="1">
        <v>1</v>
      </c>
      <c r="Q48" s="15">
        <f t="shared" si="10"/>
        <v>65</v>
      </c>
      <c r="R48" s="10">
        <v>15</v>
      </c>
      <c r="S48" s="25">
        <v>60</v>
      </c>
      <c r="T48" s="27" t="str">
        <f t="shared" si="11"/>
        <v/>
      </c>
      <c r="U48" s="19">
        <v>15</v>
      </c>
      <c r="V48" s="10" t="str">
        <f>VLOOKUP(S48,$Y$5:$Z$10,2,TRUE)</f>
        <v>C</v>
      </c>
    </row>
    <row r="49" spans="1:22">
      <c r="A49" s="7" t="s">
        <v>38</v>
      </c>
      <c r="B49" s="10">
        <v>65</v>
      </c>
      <c r="C49" s="10">
        <v>1</v>
      </c>
      <c r="D49" s="15">
        <f t="shared" si="6"/>
        <v>65</v>
      </c>
      <c r="E49" s="10">
        <v>60</v>
      </c>
      <c r="F49" s="15">
        <v>1</v>
      </c>
      <c r="G49" s="15">
        <f t="shared" si="7"/>
        <v>60</v>
      </c>
      <c r="H49" s="15">
        <v>65</v>
      </c>
      <c r="I49" s="15">
        <v>1</v>
      </c>
      <c r="J49" s="15">
        <f t="shared" si="8"/>
        <v>65</v>
      </c>
      <c r="K49" s="16">
        <v>55</v>
      </c>
      <c r="L49" s="18">
        <v>65</v>
      </c>
      <c r="M49" s="18">
        <v>1</v>
      </c>
      <c r="N49" s="15">
        <f t="shared" si="9"/>
        <v>65</v>
      </c>
      <c r="O49" s="2">
        <v>80</v>
      </c>
      <c r="P49" s="1">
        <v>0.9</v>
      </c>
      <c r="Q49" s="15">
        <f t="shared" si="10"/>
        <v>72</v>
      </c>
      <c r="R49" s="10">
        <v>5</v>
      </c>
      <c r="S49" s="25">
        <f>D49*$D$1+G49*$G$1+J49*$J$1+K49*$K$1+N49*$N$1+Q49*$Q$1+R49*$R$1</f>
        <v>48.45</v>
      </c>
      <c r="T49" s="27" t="str">
        <f t="shared" si="11"/>
        <v>Down</v>
      </c>
      <c r="U49" s="19">
        <v>35</v>
      </c>
      <c r="V49" s="10" t="str">
        <f>VLOOKUP(S49,$Y$5:$Z$10,2,TRUE)</f>
        <v>D</v>
      </c>
    </row>
    <row r="50" spans="1:22">
      <c r="A50" s="7" t="s">
        <v>37</v>
      </c>
      <c r="B50" s="10">
        <v>80</v>
      </c>
      <c r="C50" s="10">
        <v>1</v>
      </c>
      <c r="D50" s="15">
        <f t="shared" si="6"/>
        <v>80</v>
      </c>
      <c r="E50" s="10">
        <v>70</v>
      </c>
      <c r="F50" s="15">
        <v>1</v>
      </c>
      <c r="G50" s="15">
        <f t="shared" si="7"/>
        <v>70</v>
      </c>
      <c r="H50" s="15">
        <v>80</v>
      </c>
      <c r="I50" s="15">
        <v>1</v>
      </c>
      <c r="J50" s="15">
        <f t="shared" si="8"/>
        <v>80</v>
      </c>
      <c r="K50" s="16">
        <v>82</v>
      </c>
      <c r="L50" s="18">
        <v>70</v>
      </c>
      <c r="M50" s="18">
        <v>1</v>
      </c>
      <c r="N50" s="15">
        <f t="shared" si="9"/>
        <v>70</v>
      </c>
      <c r="O50" s="2">
        <v>65</v>
      </c>
      <c r="P50" s="1">
        <v>1</v>
      </c>
      <c r="Q50" s="15">
        <f t="shared" si="10"/>
        <v>65</v>
      </c>
      <c r="R50" s="10">
        <v>81</v>
      </c>
      <c r="S50" s="25">
        <f>D50*$D$1+G50*$G$1+J50*$J$1+K50*$K$1+N50*$N$1+Q50*$Q$1+R50*$R$1</f>
        <v>89.4</v>
      </c>
      <c r="T50" s="27" t="str">
        <f t="shared" si="11"/>
        <v/>
      </c>
      <c r="U50" s="19">
        <v>1</v>
      </c>
      <c r="V50" s="10" t="str">
        <f>VLOOKUP(S50,$Y$5:$Z$10,2,TRUE)</f>
        <v>B</v>
      </c>
    </row>
    <row r="51" spans="1:22">
      <c r="A51" s="7" t="s">
        <v>36</v>
      </c>
      <c r="B51" s="10">
        <v>36</v>
      </c>
      <c r="C51" s="10">
        <v>1</v>
      </c>
      <c r="D51" s="15">
        <f t="shared" si="6"/>
        <v>36</v>
      </c>
      <c r="E51" s="10">
        <v>75</v>
      </c>
      <c r="F51" s="15">
        <v>1</v>
      </c>
      <c r="G51" s="15">
        <f t="shared" si="7"/>
        <v>75</v>
      </c>
      <c r="H51" s="15">
        <v>80</v>
      </c>
      <c r="I51" s="15">
        <v>1</v>
      </c>
      <c r="J51" s="15">
        <f t="shared" si="8"/>
        <v>80</v>
      </c>
      <c r="K51" s="16">
        <v>79</v>
      </c>
      <c r="L51" s="18">
        <v>70</v>
      </c>
      <c r="M51" s="18">
        <v>0.8</v>
      </c>
      <c r="N51" s="15">
        <f t="shared" si="9"/>
        <v>56</v>
      </c>
      <c r="O51" s="2">
        <v>60</v>
      </c>
      <c r="P51" s="1">
        <v>1</v>
      </c>
      <c r="Q51" s="15">
        <f t="shared" si="10"/>
        <v>60</v>
      </c>
      <c r="R51" s="10">
        <v>75</v>
      </c>
      <c r="S51" s="25">
        <f>D51*$D$1+G51*$G$1+J51*$J$1+K51*$K$1+N51*$N$1+Q51*$Q$1+R51*$R$1</f>
        <v>80.45</v>
      </c>
      <c r="T51" s="27" t="str">
        <f t="shared" si="11"/>
        <v/>
      </c>
      <c r="U51" s="19">
        <v>5</v>
      </c>
      <c r="V51" s="10" t="str">
        <f>VLOOKUP(S51,$Y$5:$Z$10,2,TRUE)</f>
        <v>B</v>
      </c>
    </row>
    <row r="52" spans="1:22">
      <c r="A52" s="7" t="s">
        <v>35</v>
      </c>
      <c r="B52" s="10">
        <v>50</v>
      </c>
      <c r="C52" s="10">
        <v>1</v>
      </c>
      <c r="D52" s="15">
        <f t="shared" si="6"/>
        <v>50</v>
      </c>
      <c r="E52" s="10">
        <v>65</v>
      </c>
      <c r="F52" s="15">
        <v>1</v>
      </c>
      <c r="G52" s="15">
        <f t="shared" si="7"/>
        <v>65</v>
      </c>
      <c r="H52" s="15"/>
      <c r="I52" s="15">
        <v>1</v>
      </c>
      <c r="J52" s="15">
        <f t="shared" si="8"/>
        <v>0</v>
      </c>
      <c r="K52" s="16">
        <v>45</v>
      </c>
      <c r="L52" s="17">
        <v>60</v>
      </c>
      <c r="M52" s="18">
        <v>1</v>
      </c>
      <c r="N52" s="15">
        <f t="shared" si="9"/>
        <v>60</v>
      </c>
      <c r="O52" s="2">
        <v>70</v>
      </c>
      <c r="P52" s="1">
        <v>1</v>
      </c>
      <c r="Q52" s="15">
        <f t="shared" si="10"/>
        <v>70</v>
      </c>
      <c r="R52" s="10">
        <v>56</v>
      </c>
      <c r="S52" s="25">
        <v>60</v>
      </c>
      <c r="T52" s="27" t="str">
        <f t="shared" si="11"/>
        <v/>
      </c>
      <c r="U52" s="19">
        <v>14</v>
      </c>
      <c r="V52" s="10" t="str">
        <f>VLOOKUP(S52,$Y$5:$Z$10,2,TRUE)</f>
        <v>C</v>
      </c>
    </row>
    <row r="53" spans="1:22">
      <c r="A53" s="7" t="s">
        <v>17</v>
      </c>
      <c r="B53" s="10"/>
      <c r="C53" s="10">
        <v>1</v>
      </c>
      <c r="D53" s="15">
        <f t="shared" si="6"/>
        <v>0</v>
      </c>
      <c r="E53" s="10">
        <v>60</v>
      </c>
      <c r="F53" s="15">
        <v>0.6</v>
      </c>
      <c r="G53" s="15">
        <f t="shared" si="7"/>
        <v>36</v>
      </c>
      <c r="H53" s="15">
        <v>60</v>
      </c>
      <c r="I53" s="15">
        <v>0.9</v>
      </c>
      <c r="J53" s="15">
        <f t="shared" si="8"/>
        <v>54</v>
      </c>
      <c r="K53" s="16">
        <v>61</v>
      </c>
      <c r="L53" s="18"/>
      <c r="M53" s="18">
        <v>1</v>
      </c>
      <c r="N53" s="15">
        <f t="shared" si="9"/>
        <v>0</v>
      </c>
      <c r="O53" s="2"/>
      <c r="P53" s="1">
        <v>1</v>
      </c>
      <c r="Q53" s="15">
        <f t="shared" si="10"/>
        <v>0</v>
      </c>
      <c r="R53" s="10">
        <v>3</v>
      </c>
      <c r="S53" s="25">
        <f>D53*$D$1+G53*$G$1+J53*$J$1+K53*$K$1+N53*$N$1+Q53*$Q$1+R53*$R$1</f>
        <v>25.45</v>
      </c>
      <c r="T53" s="27" t="str">
        <f t="shared" si="11"/>
        <v>Down</v>
      </c>
      <c r="U53" s="19">
        <v>53</v>
      </c>
      <c r="V53" s="10" t="str">
        <f>VLOOKUP(S53,$Y$5:$Z$10,2,TRUE)</f>
        <v>E</v>
      </c>
    </row>
    <row r="54" spans="1:22">
      <c r="A54" s="7" t="s">
        <v>34</v>
      </c>
      <c r="B54" s="10">
        <v>50</v>
      </c>
      <c r="C54" s="10">
        <v>1</v>
      </c>
      <c r="D54" s="15">
        <f t="shared" si="6"/>
        <v>50</v>
      </c>
      <c r="E54" s="10">
        <v>60</v>
      </c>
      <c r="F54" s="15">
        <v>1</v>
      </c>
      <c r="G54" s="15">
        <f t="shared" si="7"/>
        <v>60</v>
      </c>
      <c r="H54" s="15">
        <v>75</v>
      </c>
      <c r="I54" s="15">
        <v>0.7</v>
      </c>
      <c r="J54" s="15">
        <f t="shared" si="8"/>
        <v>52.5</v>
      </c>
      <c r="K54" s="16">
        <v>67.5</v>
      </c>
      <c r="L54" s="18">
        <v>70</v>
      </c>
      <c r="M54" s="18">
        <v>1</v>
      </c>
      <c r="N54" s="15">
        <f t="shared" si="9"/>
        <v>70</v>
      </c>
      <c r="O54" s="2">
        <v>70</v>
      </c>
      <c r="P54" s="1">
        <v>1</v>
      </c>
      <c r="Q54" s="15">
        <f t="shared" si="10"/>
        <v>70</v>
      </c>
      <c r="R54" s="10">
        <v>32</v>
      </c>
      <c r="S54" s="25">
        <v>60</v>
      </c>
      <c r="T54" s="27" t="str">
        <f t="shared" si="11"/>
        <v/>
      </c>
      <c r="U54" s="19">
        <v>13</v>
      </c>
      <c r="V54" s="10" t="str">
        <f>VLOOKUP(S54,$Y$5:$Z$10,2,TRUE)</f>
        <v>C</v>
      </c>
    </row>
    <row r="55" spans="1:22">
      <c r="A55" s="7" t="s">
        <v>33</v>
      </c>
      <c r="B55" s="10">
        <v>50</v>
      </c>
      <c r="C55" s="10">
        <v>0.6</v>
      </c>
      <c r="D55" s="15">
        <f t="shared" si="6"/>
        <v>30</v>
      </c>
      <c r="E55" s="10">
        <v>60</v>
      </c>
      <c r="F55" s="15">
        <v>0.6</v>
      </c>
      <c r="G55" s="15">
        <f t="shared" si="7"/>
        <v>36</v>
      </c>
      <c r="H55" s="15">
        <v>80</v>
      </c>
      <c r="I55" s="15">
        <v>1</v>
      </c>
      <c r="J55" s="15">
        <f t="shared" si="8"/>
        <v>80</v>
      </c>
      <c r="K55" s="16">
        <v>45</v>
      </c>
      <c r="L55" s="18"/>
      <c r="M55" s="18">
        <v>1</v>
      </c>
      <c r="N55" s="15">
        <f t="shared" si="9"/>
        <v>0</v>
      </c>
      <c r="O55" s="2"/>
      <c r="P55" s="1">
        <v>1</v>
      </c>
      <c r="Q55" s="15">
        <f t="shared" si="10"/>
        <v>0</v>
      </c>
      <c r="R55" s="10">
        <v>57</v>
      </c>
      <c r="S55" s="25">
        <v>60</v>
      </c>
      <c r="T55" s="27" t="str">
        <f t="shared" si="11"/>
        <v/>
      </c>
      <c r="U55" s="19">
        <v>12</v>
      </c>
      <c r="V55" s="10" t="str">
        <f>VLOOKUP(S55,$Y$5:$Z$10,2,TRUE)</f>
        <v>C</v>
      </c>
    </row>
    <row r="56" spans="1:22">
      <c r="A56" s="12" t="s">
        <v>221</v>
      </c>
      <c r="D56" s="24">
        <f>AVERAGE(D3:D55)</f>
        <v>59.735849056603776</v>
      </c>
      <c r="G56" s="24">
        <f>AVERAGE(G3:G55)</f>
        <v>61.481132075471699</v>
      </c>
      <c r="J56" s="24">
        <f>AVERAGE(J3:J55)</f>
        <v>55.20754716981132</v>
      </c>
      <c r="K56" s="24">
        <f>AVERAGE(K3:K55)</f>
        <v>55.169811320754718</v>
      </c>
      <c r="N56" s="24">
        <f>AVERAGE(N3:N55)</f>
        <v>61.424528301886795</v>
      </c>
      <c r="Q56" s="24">
        <f>AVERAGE(Q3:Q55)</f>
        <v>59.018867924528301</v>
      </c>
      <c r="R56" s="24">
        <f>AVERAGE(R3:R55)</f>
        <v>24.981132075471699</v>
      </c>
      <c r="S56" s="24">
        <f>AVERAGE(S3:S55)</f>
        <v>55.924056603773572</v>
      </c>
    </row>
    <row r="57" spans="1:22">
      <c r="A57" s="12" t="s">
        <v>222</v>
      </c>
      <c r="D57" s="24">
        <f>MAX(D3:D55)</f>
        <v>100</v>
      </c>
      <c r="G57" s="24">
        <f>MAX(G3:G55)</f>
        <v>75</v>
      </c>
      <c r="J57" s="24">
        <f>MAX(J3:J55)</f>
        <v>80</v>
      </c>
      <c r="K57" s="24">
        <f>MAX(K3:K55)</f>
        <v>82</v>
      </c>
      <c r="N57" s="24">
        <f>MAX(N3:N55)</f>
        <v>85</v>
      </c>
      <c r="Q57" s="24">
        <f>MAX(Q3:Q55)</f>
        <v>83</v>
      </c>
      <c r="R57" s="24">
        <f>MAX(R3:R55)</f>
        <v>81</v>
      </c>
      <c r="S57" s="24">
        <f>MAX(S3:S55)</f>
        <v>89.4</v>
      </c>
    </row>
    <row r="58" spans="1:22">
      <c r="A58" s="12" t="s">
        <v>223</v>
      </c>
      <c r="D58" s="24">
        <f>MIN(D3:D55)</f>
        <v>0</v>
      </c>
      <c r="G58" s="24">
        <f>MIN(G3:G55)</f>
        <v>0</v>
      </c>
      <c r="J58" s="24">
        <f>MIN(J3:J55)</f>
        <v>0</v>
      </c>
      <c r="K58" s="24">
        <f>MIN(K3:K55)</f>
        <v>27</v>
      </c>
      <c r="N58" s="24">
        <f>MIN(N3:N55)</f>
        <v>0</v>
      </c>
      <c r="Q58" s="24">
        <f>MIN(Q3:Q55)</f>
        <v>0</v>
      </c>
      <c r="R58" s="24">
        <f>MIN(R3:R55)</f>
        <v>0</v>
      </c>
      <c r="S58" s="24">
        <f>MIN(S3:S55)</f>
        <v>25.45</v>
      </c>
    </row>
  </sheetData>
  <sortState ref="A3:U55">
    <sortCondition descending="1" ref="A3:A55"/>
  </sortState>
  <phoneticPr fontId="1" type="noConversion"/>
  <printOptions horizontalCentered="1" verticalCentered="1"/>
  <pageMargins left="0" right="0" top="0.78740157480314965" bottom="0.19685039370078741" header="0" footer="0"/>
  <pageSetup paperSize="9" scale="85" orientation="portrait" r:id="rId1"/>
  <headerFooter>
    <oddHeader>&amp;C資訊與生活
EXCEL練習&amp;Rjdwang@asia.edu.tw 
2014.3.13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99_2_3A(75)</vt:lpstr>
      <vt:lpstr>99_2_3B(64)</vt:lpstr>
      <vt:lpstr>'99_2_3A(75)'!Print_Area</vt:lpstr>
    </vt:vector>
  </TitlesOfParts>
  <Company>thmu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jdwang</dc:creator>
  <cp:lastModifiedBy>jdwang</cp:lastModifiedBy>
  <cp:lastPrinted>2014-03-12T02:49:38Z</cp:lastPrinted>
  <dcterms:created xsi:type="dcterms:W3CDTF">2006-09-18T02:59:39Z</dcterms:created>
  <dcterms:modified xsi:type="dcterms:W3CDTF">2014-04-30T02:03:47Z</dcterms:modified>
</cp:coreProperties>
</file>